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ilvie\OneDrive\Dokumenty\střelba\Drahany\"/>
    </mc:Choice>
  </mc:AlternateContent>
  <bookViews>
    <workbookView xWindow="0" yWindow="0" windowWidth="28800" windowHeight="12435" activeTab="4"/>
  </bookViews>
  <sheets>
    <sheet name="Evidenční listina" sheetId="2" r:id="rId1"/>
    <sheet name="PiVo" sheetId="1" r:id="rId2"/>
    <sheet name="PuSa" sheetId="3" r:id="rId3"/>
    <sheet name="PuOp" sheetId="4" r:id="rId4"/>
    <sheet name="Celkové pořadí" sheetId="5" r:id="rId5"/>
  </sheets>
  <definedNames>
    <definedName name="_xlnm._FilterDatabase" localSheetId="4" hidden="1">'Celkové pořadí'!$B$11:$K$74</definedName>
    <definedName name="_xlnm._FilterDatabase" localSheetId="0" hidden="1">'Evidenční listina'!$A$3:$H$123</definedName>
    <definedName name="_xlnm._FilterDatabase" localSheetId="1" hidden="1">PiVo!$B$11:$P$52</definedName>
    <definedName name="_xlnm._FilterDatabase" localSheetId="3" hidden="1">PuOp!$B$11:$P$111</definedName>
    <definedName name="_xlnm._FilterDatabase" localSheetId="2" hidden="1">PuSa!$B$11:$P$50</definedName>
    <definedName name="_xlnm.Print_Area" localSheetId="4">'Celkové pořadí'!$A$1:$K$54</definedName>
    <definedName name="_xlnm.Print_Area" localSheetId="1">PiVo!$A$1:$P$52</definedName>
    <definedName name="_xlnm.Print_Area" localSheetId="3">PuOp!$A$1:$P$46</definedName>
    <definedName name="_xlnm.Print_Area" localSheetId="2">PuSa!$A$1:$P$50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5" l="1"/>
  <c r="S14" i="5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12" i="1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12" i="3"/>
  <c r="C14" i="4"/>
  <c r="D14" i="4"/>
  <c r="O14" i="4"/>
  <c r="C15" i="4"/>
  <c r="D15" i="4"/>
  <c r="O15" i="4"/>
  <c r="C16" i="4"/>
  <c r="D16" i="4"/>
  <c r="O16" i="4"/>
  <c r="C17" i="4"/>
  <c r="D17" i="4"/>
  <c r="O17" i="4"/>
  <c r="C18" i="4"/>
  <c r="D18" i="4"/>
  <c r="O18" i="4"/>
  <c r="C19" i="4"/>
  <c r="D19" i="4"/>
  <c r="O19" i="4"/>
  <c r="C20" i="4"/>
  <c r="D20" i="4"/>
  <c r="O20" i="4"/>
  <c r="C21" i="4"/>
  <c r="D21" i="4"/>
  <c r="O21" i="4"/>
  <c r="C22" i="4"/>
  <c r="D22" i="4"/>
  <c r="O22" i="4"/>
  <c r="C23" i="4"/>
  <c r="D23" i="4"/>
  <c r="O23" i="4"/>
  <c r="C24" i="4"/>
  <c r="D24" i="4"/>
  <c r="O24" i="4"/>
  <c r="C25" i="4"/>
  <c r="D25" i="4"/>
  <c r="O25" i="4"/>
  <c r="C26" i="4"/>
  <c r="D26" i="4"/>
  <c r="O26" i="4"/>
  <c r="C27" i="4"/>
  <c r="D27" i="4"/>
  <c r="O27" i="4"/>
  <c r="C28" i="4"/>
  <c r="D28" i="4"/>
  <c r="O28" i="4"/>
  <c r="C29" i="4"/>
  <c r="D29" i="4"/>
  <c r="O29" i="4"/>
  <c r="C30" i="4"/>
  <c r="D30" i="4"/>
  <c r="O30" i="4"/>
  <c r="C31" i="4"/>
  <c r="D31" i="4"/>
  <c r="O31" i="4"/>
  <c r="C33" i="4"/>
  <c r="D33" i="4"/>
  <c r="O33" i="4"/>
  <c r="C32" i="4"/>
  <c r="D32" i="4"/>
  <c r="O32" i="4"/>
  <c r="C34" i="4"/>
  <c r="D34" i="4"/>
  <c r="O34" i="4"/>
  <c r="C35" i="4"/>
  <c r="D35" i="4"/>
  <c r="O35" i="4"/>
  <c r="C36" i="4"/>
  <c r="D36" i="4"/>
  <c r="O36" i="4"/>
  <c r="C37" i="4"/>
  <c r="D37" i="4"/>
  <c r="O37" i="4"/>
  <c r="C38" i="4"/>
  <c r="D38" i="4"/>
  <c r="O38" i="4"/>
  <c r="C39" i="4"/>
  <c r="D39" i="4"/>
  <c r="O39" i="4"/>
  <c r="C40" i="4"/>
  <c r="D40" i="4"/>
  <c r="O40" i="4"/>
  <c r="C41" i="4"/>
  <c r="D41" i="4"/>
  <c r="O41" i="4"/>
  <c r="C42" i="4"/>
  <c r="D42" i="4"/>
  <c r="O42" i="4"/>
  <c r="C43" i="4"/>
  <c r="D43" i="4"/>
  <c r="O43" i="4"/>
  <c r="C44" i="4"/>
  <c r="D44" i="4"/>
  <c r="O44" i="4"/>
  <c r="C45" i="4"/>
  <c r="D45" i="4"/>
  <c r="O45" i="4"/>
  <c r="C46" i="4"/>
  <c r="D46" i="4"/>
  <c r="O46" i="4"/>
  <c r="D13" i="4"/>
  <c r="D12" i="4"/>
  <c r="D51" i="5"/>
  <c r="D49" i="5"/>
  <c r="D50" i="5"/>
  <c r="D31" i="5"/>
  <c r="D26" i="5"/>
  <c r="D23" i="5"/>
  <c r="D19" i="5"/>
  <c r="D54" i="5"/>
  <c r="D24" i="5"/>
  <c r="D53" i="5"/>
  <c r="D12" i="5"/>
  <c r="D25" i="5"/>
  <c r="D36" i="5"/>
  <c r="D38" i="5"/>
  <c r="D39" i="5"/>
  <c r="D37" i="5"/>
  <c r="D32" i="5"/>
  <c r="D16" i="5"/>
  <c r="D43" i="5"/>
  <c r="D27" i="5"/>
  <c r="D41" i="5"/>
  <c r="D28" i="5"/>
  <c r="D44" i="5"/>
  <c r="D46" i="5"/>
  <c r="D29" i="5"/>
  <c r="D17" i="5"/>
  <c r="D18" i="5"/>
  <c r="D42" i="5"/>
  <c r="D13" i="5"/>
  <c r="D40" i="5"/>
  <c r="D14" i="5"/>
  <c r="D22" i="5"/>
  <c r="D45" i="5"/>
  <c r="D48" i="5"/>
  <c r="D35" i="5"/>
  <c r="D47" i="5"/>
  <c r="D20" i="5"/>
  <c r="D30" i="5"/>
  <c r="D34" i="5"/>
  <c r="D33" i="5"/>
  <c r="D21" i="5"/>
  <c r="D15" i="5"/>
  <c r="D52" i="5"/>
  <c r="O13" i="1"/>
  <c r="P13" i="1"/>
  <c r="O12" i="1"/>
  <c r="P12" i="1"/>
  <c r="P30" i="4"/>
  <c r="P43" i="4"/>
  <c r="P28" i="4"/>
  <c r="P27" i="4"/>
  <c r="P14" i="4"/>
  <c r="O20" i="3"/>
  <c r="P20" i="3"/>
  <c r="O47" i="3"/>
  <c r="P47" i="3"/>
  <c r="O46" i="3"/>
  <c r="P46" i="3"/>
  <c r="O31" i="3"/>
  <c r="P31" i="3"/>
  <c r="O29" i="3"/>
  <c r="P29" i="3"/>
  <c r="C51" i="5"/>
  <c r="C49" i="5"/>
  <c r="C50" i="5"/>
  <c r="C31" i="5"/>
  <c r="C26" i="5"/>
  <c r="C23" i="5"/>
  <c r="C19" i="5"/>
  <c r="C54" i="5"/>
  <c r="C24" i="5"/>
  <c r="C53" i="5"/>
  <c r="C12" i="5"/>
  <c r="C25" i="5"/>
  <c r="C36" i="5"/>
  <c r="C38" i="5"/>
  <c r="C39" i="5"/>
  <c r="C37" i="5"/>
  <c r="C32" i="5"/>
  <c r="C16" i="5"/>
  <c r="C43" i="5"/>
  <c r="C27" i="5"/>
  <c r="C41" i="5"/>
  <c r="C28" i="5"/>
  <c r="C44" i="5"/>
  <c r="C46" i="5"/>
  <c r="C29" i="5"/>
  <c r="C17" i="5"/>
  <c r="C18" i="5"/>
  <c r="C42" i="5"/>
  <c r="C13" i="5"/>
  <c r="C40" i="5"/>
  <c r="C14" i="5"/>
  <c r="C22" i="5"/>
  <c r="C45" i="5"/>
  <c r="C48" i="5"/>
  <c r="C35" i="5"/>
  <c r="C47" i="5"/>
  <c r="C20" i="5"/>
  <c r="C30" i="5"/>
  <c r="C34" i="5"/>
  <c r="C33" i="5"/>
  <c r="C21" i="5"/>
  <c r="C15" i="5"/>
  <c r="C31" i="3"/>
  <c r="C29" i="3"/>
  <c r="C13" i="1"/>
  <c r="C12" i="1"/>
  <c r="C20" i="3"/>
  <c r="C47" i="3"/>
  <c r="C46" i="3"/>
  <c r="C44" i="1"/>
  <c r="C14" i="1"/>
  <c r="C36" i="1"/>
  <c r="C39" i="3"/>
  <c r="C24" i="3"/>
  <c r="C23" i="1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C12" i="4"/>
  <c r="C13" i="4"/>
  <c r="C44" i="3"/>
  <c r="C40" i="1"/>
  <c r="C23" i="3"/>
  <c r="C34" i="3"/>
  <c r="C16" i="3"/>
  <c r="C17" i="3"/>
  <c r="C50" i="3"/>
  <c r="C30" i="3"/>
  <c r="C49" i="3"/>
  <c r="C12" i="3"/>
  <c r="C19" i="3"/>
  <c r="C28" i="3"/>
  <c r="C37" i="3"/>
  <c r="C27" i="3"/>
  <c r="C40" i="3"/>
  <c r="C42" i="3"/>
  <c r="C22" i="3"/>
  <c r="C48" i="3"/>
  <c r="C45" i="3"/>
  <c r="C43" i="3"/>
  <c r="C41" i="3"/>
  <c r="C32" i="3"/>
  <c r="C35" i="3"/>
  <c r="C36" i="3"/>
  <c r="C15" i="3"/>
  <c r="C18" i="3"/>
  <c r="C25" i="3"/>
  <c r="C14" i="3"/>
  <c r="C21" i="3"/>
  <c r="C13" i="3"/>
  <c r="C26" i="3"/>
  <c r="C38" i="3"/>
  <c r="C33" i="3"/>
  <c r="H32" i="2"/>
  <c r="H33" i="2"/>
  <c r="H34" i="2"/>
  <c r="H35" i="2"/>
  <c r="H36" i="2"/>
  <c r="H37" i="2"/>
  <c r="H38" i="2"/>
  <c r="H39" i="2"/>
  <c r="H23" i="2"/>
  <c r="H24" i="2"/>
  <c r="H25" i="2"/>
  <c r="H26" i="2"/>
  <c r="H27" i="2"/>
  <c r="H28" i="2"/>
  <c r="H29" i="2"/>
  <c r="H30" i="2"/>
  <c r="H31" i="2"/>
  <c r="H22" i="2"/>
  <c r="H21" i="2"/>
  <c r="H20" i="2"/>
  <c r="H19" i="2"/>
  <c r="F23" i="5" l="1"/>
  <c r="H23" i="5"/>
  <c r="J23" i="5"/>
  <c r="F53" i="5"/>
  <c r="H53" i="5"/>
  <c r="J53" i="5"/>
  <c r="F31" i="5"/>
  <c r="H31" i="5"/>
  <c r="J31" i="5"/>
  <c r="F42" i="5"/>
  <c r="H42" i="5"/>
  <c r="J42" i="5"/>
  <c r="F48" i="5"/>
  <c r="H48" i="5"/>
  <c r="J48" i="5"/>
  <c r="F22" i="5"/>
  <c r="H22" i="5"/>
  <c r="J22" i="5"/>
  <c r="F45" i="5"/>
  <c r="H45" i="5"/>
  <c r="J45" i="5"/>
  <c r="F49" i="5"/>
  <c r="H49" i="5"/>
  <c r="J49" i="5"/>
  <c r="F38" i="5"/>
  <c r="H38" i="5"/>
  <c r="J38" i="5"/>
  <c r="F19" i="5"/>
  <c r="H19" i="5"/>
  <c r="J19" i="5"/>
  <c r="F39" i="5"/>
  <c r="H39" i="5"/>
  <c r="J39" i="5"/>
  <c r="F40" i="5"/>
  <c r="H40" i="5"/>
  <c r="J40" i="5"/>
  <c r="F26" i="5"/>
  <c r="H26" i="5"/>
  <c r="J26" i="5"/>
  <c r="F36" i="5"/>
  <c r="H36" i="5"/>
  <c r="J36" i="5"/>
  <c r="F30" i="5"/>
  <c r="H30" i="5"/>
  <c r="J30" i="5"/>
  <c r="F51" i="5"/>
  <c r="H51" i="5"/>
  <c r="J51" i="5"/>
  <c r="F18" i="5"/>
  <c r="H18" i="5"/>
  <c r="J18" i="5"/>
  <c r="F47" i="5"/>
  <c r="H47" i="5"/>
  <c r="J47" i="5"/>
  <c r="F20" i="5"/>
  <c r="H20" i="5"/>
  <c r="J20" i="5"/>
  <c r="F13" i="5"/>
  <c r="H13" i="5"/>
  <c r="J13" i="5"/>
  <c r="F17" i="5"/>
  <c r="H17" i="5"/>
  <c r="J17" i="5"/>
  <c r="F37" i="5"/>
  <c r="H37" i="5"/>
  <c r="J37" i="5"/>
  <c r="F34" i="5"/>
  <c r="H34" i="5"/>
  <c r="J34" i="5"/>
  <c r="F46" i="5"/>
  <c r="H46" i="5"/>
  <c r="J46" i="5"/>
  <c r="F15" i="5"/>
  <c r="H15" i="5"/>
  <c r="J15" i="5"/>
  <c r="F16" i="5"/>
  <c r="H16" i="5"/>
  <c r="J16" i="5"/>
  <c r="F52" i="5"/>
  <c r="H52" i="5"/>
  <c r="J52" i="5"/>
  <c r="F54" i="5"/>
  <c r="H54" i="5"/>
  <c r="J54" i="5"/>
  <c r="F50" i="5"/>
  <c r="H50" i="5"/>
  <c r="J50" i="5"/>
  <c r="F41" i="5"/>
  <c r="H41" i="5"/>
  <c r="J41" i="5"/>
  <c r="F14" i="5"/>
  <c r="H14" i="5"/>
  <c r="J14" i="5"/>
  <c r="F21" i="5"/>
  <c r="H21" i="5"/>
  <c r="J21" i="5"/>
  <c r="F44" i="5"/>
  <c r="H44" i="5"/>
  <c r="J44" i="5"/>
  <c r="F33" i="5"/>
  <c r="H33" i="5"/>
  <c r="J33" i="5"/>
  <c r="F24" i="5"/>
  <c r="H24" i="5"/>
  <c r="J24" i="5"/>
  <c r="F35" i="5"/>
  <c r="H35" i="5"/>
  <c r="J35" i="5"/>
  <c r="F29" i="5"/>
  <c r="H29" i="5"/>
  <c r="J29" i="5"/>
  <c r="F28" i="5"/>
  <c r="H28" i="5"/>
  <c r="J28" i="5"/>
  <c r="F25" i="5"/>
  <c r="H25" i="5"/>
  <c r="J25" i="5"/>
  <c r="F32" i="5"/>
  <c r="H32" i="5"/>
  <c r="J32" i="5"/>
  <c r="F43" i="5"/>
  <c r="H43" i="5"/>
  <c r="J43" i="5"/>
  <c r="F12" i="5"/>
  <c r="H12" i="5"/>
  <c r="J12" i="5"/>
  <c r="J27" i="5"/>
  <c r="H27" i="5"/>
  <c r="F27" i="5"/>
  <c r="C52" i="5"/>
  <c r="S12" i="5"/>
  <c r="C30" i="1"/>
  <c r="C17" i="1"/>
  <c r="C18" i="1"/>
  <c r="C27" i="1"/>
  <c r="C25" i="1"/>
  <c r="C49" i="1"/>
  <c r="C33" i="1"/>
  <c r="C39" i="1"/>
  <c r="C35" i="1"/>
  <c r="C19" i="1"/>
  <c r="C16" i="1"/>
  <c r="C31" i="1"/>
  <c r="C41" i="1"/>
  <c r="C24" i="1"/>
  <c r="C34" i="1"/>
  <c r="C46" i="1"/>
  <c r="C47" i="1"/>
  <c r="C21" i="1"/>
  <c r="C51" i="1"/>
  <c r="C28" i="1"/>
  <c r="C43" i="1"/>
  <c r="C45" i="1"/>
  <c r="C29" i="1"/>
  <c r="C26" i="1"/>
  <c r="C50" i="1"/>
  <c r="C15" i="1"/>
  <c r="C42" i="1"/>
  <c r="C52" i="1"/>
  <c r="C38" i="1"/>
  <c r="C32" i="1"/>
  <c r="C22" i="1"/>
  <c r="C37" i="1"/>
  <c r="C48" i="1"/>
  <c r="C20" i="1"/>
  <c r="H101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4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R12" i="5" l="1"/>
  <c r="R14" i="5"/>
  <c r="R13" i="5"/>
  <c r="I14" i="5" l="1"/>
  <c r="P15" i="4"/>
  <c r="I53" i="5"/>
  <c r="P42" i="4"/>
  <c r="P33" i="4"/>
  <c r="I42" i="5"/>
  <c r="I22" i="5"/>
  <c r="P18" i="4"/>
  <c r="I45" i="5"/>
  <c r="P45" i="4"/>
  <c r="P41" i="4"/>
  <c r="P32" i="4"/>
  <c r="I39" i="5"/>
  <c r="P34" i="4"/>
  <c r="I40" i="5"/>
  <c r="P17" i="4"/>
  <c r="O12" i="4"/>
  <c r="P12" i="4"/>
  <c r="P16" i="4"/>
  <c r="I30" i="5"/>
  <c r="I51" i="5"/>
  <c r="P44" i="4"/>
  <c r="P36" i="4"/>
  <c r="I48" i="5"/>
  <c r="P26" i="4"/>
  <c r="P19" i="4"/>
  <c r="P20" i="4"/>
  <c r="O13" i="4"/>
  <c r="I13" i="5" s="1"/>
  <c r="P13" i="4"/>
  <c r="I34" i="5"/>
  <c r="I46" i="5"/>
  <c r="I15" i="5"/>
  <c r="P40" i="4"/>
  <c r="P38" i="4"/>
  <c r="P39" i="4"/>
  <c r="I29" i="5"/>
  <c r="P25" i="4"/>
  <c r="I50" i="5"/>
  <c r="P22" i="4"/>
  <c r="P37" i="4"/>
  <c r="I21" i="5"/>
  <c r="I44" i="5"/>
  <c r="P31" i="4"/>
  <c r="I33" i="5"/>
  <c r="P29" i="4"/>
  <c r="I24" i="5"/>
  <c r="P21" i="4"/>
  <c r="I28" i="5"/>
  <c r="P23" i="4"/>
  <c r="P46" i="4"/>
  <c r="P35" i="4"/>
  <c r="O30" i="3"/>
  <c r="P30" i="3"/>
  <c r="O35" i="3"/>
  <c r="P35" i="3"/>
  <c r="O18" i="3"/>
  <c r="P18" i="3"/>
  <c r="O25" i="3"/>
  <c r="G42" i="5" s="1"/>
  <c r="P25" i="3"/>
  <c r="O37" i="3"/>
  <c r="G48" i="5" s="1"/>
  <c r="P37" i="3"/>
  <c r="O13" i="3"/>
  <c r="P13" i="3"/>
  <c r="O26" i="3"/>
  <c r="P26" i="3"/>
  <c r="O33" i="3"/>
  <c r="G49" i="5" s="1"/>
  <c r="P33" i="3"/>
  <c r="O41" i="3"/>
  <c r="G28" i="5" s="1"/>
  <c r="P41" i="3"/>
  <c r="O36" i="3"/>
  <c r="G29" i="5" s="1"/>
  <c r="P36" i="3"/>
  <c r="O39" i="3"/>
  <c r="P39" i="3"/>
  <c r="O28" i="3"/>
  <c r="P28" i="3"/>
  <c r="O16" i="3"/>
  <c r="P16" i="3"/>
  <c r="O32" i="3"/>
  <c r="G36" i="5" s="1"/>
  <c r="P32" i="3"/>
  <c r="O12" i="3"/>
  <c r="G30" i="5" s="1"/>
  <c r="P12" i="3"/>
  <c r="O23" i="3"/>
  <c r="G51" i="5" s="1"/>
  <c r="P23" i="3"/>
  <c r="O24" i="3"/>
  <c r="P24" i="3"/>
  <c r="O21" i="3"/>
  <c r="P21" i="3"/>
  <c r="O15" i="3"/>
  <c r="G34" i="5" s="1"/>
  <c r="P15" i="3"/>
  <c r="O27" i="3"/>
  <c r="P27" i="3"/>
  <c r="O44" i="3"/>
  <c r="G15" i="5" s="1"/>
  <c r="P44" i="3"/>
  <c r="O45" i="3"/>
  <c r="P45" i="3"/>
  <c r="O17" i="3"/>
  <c r="G52" i="5" s="1"/>
  <c r="P17" i="3"/>
  <c r="O14" i="3"/>
  <c r="P14" i="3"/>
  <c r="O42" i="3"/>
  <c r="G50" i="5" s="1"/>
  <c r="P42" i="3"/>
  <c r="O40" i="3"/>
  <c r="G14" i="5" s="1"/>
  <c r="P40" i="3"/>
  <c r="O49" i="3"/>
  <c r="G21" i="5" s="1"/>
  <c r="P49" i="3"/>
  <c r="G44" i="5"/>
  <c r="G33" i="5"/>
  <c r="O43" i="3"/>
  <c r="P43" i="3"/>
  <c r="G24" i="5"/>
  <c r="O38" i="3"/>
  <c r="P38" i="3"/>
  <c r="O22" i="3"/>
  <c r="P22" i="3"/>
  <c r="O48" i="3"/>
  <c r="G43" i="5" s="1"/>
  <c r="P48" i="3"/>
  <c r="O19" i="3"/>
  <c r="P19" i="3"/>
  <c r="O50" i="3"/>
  <c r="P50" i="3"/>
  <c r="P24" i="4"/>
  <c r="P34" i="3"/>
  <c r="O34" i="3"/>
  <c r="P30" i="1"/>
  <c r="P17" i="1"/>
  <c r="P18" i="1"/>
  <c r="P27" i="1"/>
  <c r="P25" i="1"/>
  <c r="P40" i="1"/>
  <c r="P49" i="1"/>
  <c r="P33" i="1"/>
  <c r="P39" i="1"/>
  <c r="P35" i="1"/>
  <c r="P36" i="1"/>
  <c r="P23" i="1"/>
  <c r="P19" i="1"/>
  <c r="P44" i="1"/>
  <c r="P16" i="1"/>
  <c r="P31" i="1"/>
  <c r="P41" i="1"/>
  <c r="P14" i="1"/>
  <c r="P24" i="1"/>
  <c r="P34" i="1"/>
  <c r="P46" i="1"/>
  <c r="P47" i="1"/>
  <c r="P21" i="1"/>
  <c r="P51" i="1"/>
  <c r="P28" i="1"/>
  <c r="P43" i="1"/>
  <c r="P45" i="1"/>
  <c r="P29" i="1"/>
  <c r="P26" i="1"/>
  <c r="P50" i="1"/>
  <c r="P15" i="1"/>
  <c r="P42" i="1"/>
  <c r="P52" i="1"/>
  <c r="P38" i="1"/>
  <c r="P32" i="1"/>
  <c r="P22" i="1"/>
  <c r="P37" i="1"/>
  <c r="P48" i="1"/>
  <c r="P20" i="1"/>
  <c r="O30" i="1"/>
  <c r="O17" i="1"/>
  <c r="O18" i="1"/>
  <c r="O27" i="1"/>
  <c r="O25" i="1"/>
  <c r="O40" i="1"/>
  <c r="E35" i="5" s="1"/>
  <c r="O49" i="1"/>
  <c r="O33" i="1"/>
  <c r="E32" i="5" s="1"/>
  <c r="O39" i="1"/>
  <c r="O35" i="1"/>
  <c r="O36" i="1"/>
  <c r="O23" i="1"/>
  <c r="O19" i="1"/>
  <c r="O44" i="1"/>
  <c r="O16" i="1"/>
  <c r="O31" i="1"/>
  <c r="O41" i="1"/>
  <c r="O14" i="1"/>
  <c r="O24" i="1"/>
  <c r="O34" i="1"/>
  <c r="E52" i="5" s="1"/>
  <c r="O46" i="1"/>
  <c r="O47" i="1"/>
  <c r="E38" i="5" s="1"/>
  <c r="O21" i="1"/>
  <c r="O51" i="1"/>
  <c r="O28" i="1"/>
  <c r="O43" i="1"/>
  <c r="O45" i="1"/>
  <c r="E21" i="5"/>
  <c r="O29" i="1"/>
  <c r="E44" i="5" s="1"/>
  <c r="O26" i="1"/>
  <c r="O50" i="1"/>
  <c r="O15" i="1"/>
  <c r="O42" i="1"/>
  <c r="O52" i="1"/>
  <c r="O38" i="1"/>
  <c r="O32" i="1"/>
  <c r="E28" i="5" s="1"/>
  <c r="O22" i="1"/>
  <c r="O37" i="1"/>
  <c r="O48" i="1"/>
  <c r="O20" i="1"/>
  <c r="E14" i="5" l="1"/>
  <c r="I41" i="5"/>
  <c r="I17" i="5"/>
  <c r="E33" i="5"/>
  <c r="K33" i="5" s="1"/>
  <c r="I43" i="5"/>
  <c r="I18" i="5"/>
  <c r="I52" i="5"/>
  <c r="K52" i="5" s="1"/>
  <c r="I12" i="5"/>
  <c r="I54" i="5"/>
  <c r="I19" i="5"/>
  <c r="I49" i="5"/>
  <c r="G18" i="5"/>
  <c r="E27" i="5"/>
  <c r="E29" i="5"/>
  <c r="K29" i="5" s="1"/>
  <c r="E12" i="5"/>
  <c r="E36" i="5"/>
  <c r="E42" i="5"/>
  <c r="K42" i="5" s="1"/>
  <c r="E43" i="5"/>
  <c r="E48" i="5"/>
  <c r="K48" i="5" s="1"/>
  <c r="E25" i="5"/>
  <c r="E24" i="5"/>
  <c r="K24" i="5" s="1"/>
  <c r="E50" i="5"/>
  <c r="K50" i="5" s="1"/>
  <c r="I16" i="5"/>
  <c r="I32" i="5"/>
  <c r="I35" i="5"/>
  <c r="I47" i="5"/>
  <c r="I31" i="5"/>
  <c r="I23" i="5"/>
  <c r="I36" i="5"/>
  <c r="I25" i="5"/>
  <c r="I37" i="5"/>
  <c r="I26" i="5"/>
  <c r="I38" i="5"/>
  <c r="I27" i="5"/>
  <c r="G39" i="5"/>
  <c r="G12" i="5"/>
  <c r="G35" i="5"/>
  <c r="K35" i="5" s="1"/>
  <c r="G25" i="5"/>
  <c r="G13" i="5"/>
  <c r="G45" i="5"/>
  <c r="G53" i="5"/>
  <c r="G37" i="5"/>
  <c r="G20" i="5"/>
  <c r="G26" i="5"/>
  <c r="G32" i="5"/>
  <c r="G41" i="5"/>
  <c r="G54" i="5"/>
  <c r="G16" i="5"/>
  <c r="G46" i="5"/>
  <c r="G17" i="5"/>
  <c r="G47" i="5"/>
  <c r="G22" i="5"/>
  <c r="G31" i="5"/>
  <c r="G23" i="5"/>
  <c r="I20" i="5"/>
  <c r="E15" i="5"/>
  <c r="K15" i="5" s="1"/>
  <c r="E17" i="5"/>
  <c r="E41" i="5"/>
  <c r="K41" i="5" s="1"/>
  <c r="G40" i="5"/>
  <c r="G19" i="5"/>
  <c r="G38" i="5"/>
  <c r="G27" i="5"/>
  <c r="E26" i="5"/>
  <c r="E54" i="5"/>
  <c r="E46" i="5"/>
  <c r="E13" i="5"/>
  <c r="E51" i="5"/>
  <c r="K51" i="5" s="1"/>
  <c r="E40" i="5"/>
  <c r="E49" i="5"/>
  <c r="E31" i="5"/>
  <c r="E18" i="5"/>
  <c r="E34" i="5"/>
  <c r="K34" i="5" s="1"/>
  <c r="E20" i="5"/>
  <c r="E30" i="5"/>
  <c r="K30" i="5" s="1"/>
  <c r="E39" i="5"/>
  <c r="E45" i="5"/>
  <c r="E53" i="5"/>
  <c r="E16" i="5"/>
  <c r="E37" i="5"/>
  <c r="E47" i="5"/>
  <c r="E19" i="5"/>
  <c r="E22" i="5"/>
  <c r="E23" i="5"/>
  <c r="K21" i="5"/>
  <c r="K14" i="5"/>
  <c r="K44" i="5"/>
  <c r="K28" i="5"/>
  <c r="K13" i="5" l="1"/>
  <c r="K43" i="5"/>
  <c r="K18" i="5"/>
  <c r="K12" i="5"/>
  <c r="K45" i="5"/>
  <c r="K49" i="5"/>
  <c r="K39" i="5"/>
  <c r="K36" i="5"/>
  <c r="K25" i="5"/>
  <c r="K38" i="5"/>
  <c r="K27" i="5"/>
  <c r="K32" i="5"/>
  <c r="K26" i="5"/>
  <c r="K53" i="5"/>
  <c r="K46" i="5"/>
  <c r="K22" i="5"/>
  <c r="K16" i="5"/>
  <c r="K31" i="5"/>
  <c r="K54" i="5"/>
  <c r="K17" i="5"/>
  <c r="K23" i="5"/>
  <c r="K47" i="5"/>
  <c r="K37" i="5"/>
  <c r="K40" i="5"/>
  <c r="K20" i="5"/>
  <c r="K19" i="5"/>
  <c r="H4" i="2"/>
  <c r="H103" i="2" l="1"/>
  <c r="H102" i="2"/>
  <c r="H104" i="2"/>
</calcChain>
</file>

<file path=xl/sharedStrings.xml><?xml version="1.0" encoding="utf-8"?>
<sst xmlns="http://schemas.openxmlformats.org/spreadsheetml/2006/main" count="332" uniqueCount="112">
  <si>
    <t>VÝSLEDKOVÁ  LISTINA</t>
  </si>
  <si>
    <t>Název soutěže :</t>
  </si>
  <si>
    <t>Střelby BMSS</t>
  </si>
  <si>
    <t>Pořadatel :</t>
  </si>
  <si>
    <t>BMSS Brno</t>
  </si>
  <si>
    <t>Místo konání :</t>
  </si>
  <si>
    <t>Drahany</t>
  </si>
  <si>
    <t>Datum konání :</t>
  </si>
  <si>
    <t>Hlavní rozhodčí:</t>
  </si>
  <si>
    <t>Oldřich Pastrňák</t>
  </si>
  <si>
    <t>Disciplina :</t>
  </si>
  <si>
    <t>Pistole</t>
  </si>
  <si>
    <t>POČET    ZÁSAHŮ</t>
  </si>
  <si>
    <t>Pořadí</t>
  </si>
  <si>
    <t>Příjmení a jméno</t>
  </si>
  <si>
    <t>Celkem</t>
  </si>
  <si>
    <t>Kontrola počtu zásahů</t>
  </si>
  <si>
    <t>Evidenční listina střelců</t>
  </si>
  <si>
    <t>Puška opakovací</t>
  </si>
  <si>
    <t>Puška samonabíjecí</t>
  </si>
  <si>
    <t>Startovní číslo</t>
  </si>
  <si>
    <t>Startovné</t>
  </si>
  <si>
    <t>x</t>
  </si>
  <si>
    <t>Rok narození</t>
  </si>
  <si>
    <t>Příjmení</t>
  </si>
  <si>
    <t>9.9.2023</t>
  </si>
  <si>
    <t>BMSS?</t>
  </si>
  <si>
    <t>Celkové pořadí</t>
  </si>
  <si>
    <t>PiVo</t>
  </si>
  <si>
    <t>PuOp</t>
  </si>
  <si>
    <t>PuSa</t>
  </si>
  <si>
    <t>Pistole vojenská</t>
  </si>
  <si>
    <t>Nečas Otakar</t>
  </si>
  <si>
    <t>Vaněrek Josef</t>
  </si>
  <si>
    <t>Šporik Jan</t>
  </si>
  <si>
    <t>Kučera Roman</t>
  </si>
  <si>
    <t>Cink Vojtěch</t>
  </si>
  <si>
    <t>Dvorník Jaroslav</t>
  </si>
  <si>
    <t>Machač Jiří</t>
  </si>
  <si>
    <t>Pevný Marek</t>
  </si>
  <si>
    <t>Kunický Michal</t>
  </si>
  <si>
    <t>Sychra Stanislav</t>
  </si>
  <si>
    <t>Zmoray Dušan</t>
  </si>
  <si>
    <t>Molek Vlastimil</t>
  </si>
  <si>
    <t>Dušánek Karel</t>
  </si>
  <si>
    <t>Šulc David</t>
  </si>
  <si>
    <t>Vízner Petr</t>
  </si>
  <si>
    <t>Přichystal František</t>
  </si>
  <si>
    <t>Kovář Aleš</t>
  </si>
  <si>
    <t>Bina Karel</t>
  </si>
  <si>
    <t>Musil Miloslav</t>
  </si>
  <si>
    <t>Šebela Radek</t>
  </si>
  <si>
    <t>Šebelová Monika</t>
  </si>
  <si>
    <t>Kopřiva Bohuslav</t>
  </si>
  <si>
    <t>Janíček Martin</t>
  </si>
  <si>
    <t>Boreš Jiří</t>
  </si>
  <si>
    <t>Jordánek Václav</t>
  </si>
  <si>
    <t>Zukal David</t>
  </si>
  <si>
    <t>Pulec Jan</t>
  </si>
  <si>
    <t>Břínek Milan</t>
  </si>
  <si>
    <t>Čermák Peter</t>
  </si>
  <si>
    <t>Grmela Vlastimil</t>
  </si>
  <si>
    <t>Ondroušek Daniel</t>
  </si>
  <si>
    <t>Entler Tomáš</t>
  </si>
  <si>
    <t>Matěja Jaroslav</t>
  </si>
  <si>
    <t>Chrastina Ivan</t>
  </si>
  <si>
    <t>Peša Jaroslav</t>
  </si>
  <si>
    <t>Hořavová Radka</t>
  </si>
  <si>
    <t>Hořava Michal</t>
  </si>
  <si>
    <t>Klatovský Pavel</t>
  </si>
  <si>
    <t>Musil Ivo</t>
  </si>
  <si>
    <t>Peša Miroslav</t>
  </si>
  <si>
    <t>Cink Libor</t>
  </si>
  <si>
    <t>Valenta Ivo</t>
  </si>
  <si>
    <t>Krause Jiří</t>
  </si>
  <si>
    <t>Kabourek Miloš</t>
  </si>
  <si>
    <t>Bradáč Oldřich</t>
  </si>
  <si>
    <t>Čermáková Silvie</t>
  </si>
  <si>
    <t>Dorjbat Nyamjargal</t>
  </si>
  <si>
    <t>Koch Klaus</t>
  </si>
  <si>
    <t>Winkler Rudolf</t>
  </si>
  <si>
    <t>Bogner Wolfgan</t>
  </si>
  <si>
    <t>Arnhof Christoph</t>
  </si>
  <si>
    <t>Klawatsou Josef</t>
  </si>
  <si>
    <t>Kotlán Michal</t>
  </si>
  <si>
    <t>Adámek Vladimír</t>
  </si>
  <si>
    <t>Woyacek Michael</t>
  </si>
  <si>
    <t>Matyšek František</t>
  </si>
  <si>
    <t>Přibyl Petr</t>
  </si>
  <si>
    <t>Bastl Tomáš</t>
  </si>
  <si>
    <t>Pastrňák Oldřich</t>
  </si>
  <si>
    <t>Kosina Josef</t>
  </si>
  <si>
    <t>Nyamjargal Dorjbat</t>
  </si>
  <si>
    <t>Krauze Zdeněk</t>
  </si>
  <si>
    <t>Moučka Mojmír</t>
  </si>
  <si>
    <t>střelců</t>
  </si>
  <si>
    <t>výsledky</t>
  </si>
  <si>
    <t>startovné</t>
  </si>
  <si>
    <t>Müller Tomáš</t>
  </si>
  <si>
    <t>Kříž Jarosav</t>
  </si>
  <si>
    <t>Schupler Martin</t>
  </si>
  <si>
    <t>Lonk Antonín</t>
  </si>
  <si>
    <t>Korchanik Štefan</t>
  </si>
  <si>
    <t>Dvořák Jan</t>
  </si>
  <si>
    <t>Čermák Jiří</t>
  </si>
  <si>
    <t>Čermáková Michaela</t>
  </si>
  <si>
    <t>Bogner Wolfgang</t>
  </si>
  <si>
    <t>Woytaček Michael</t>
  </si>
  <si>
    <t>Klawatsch Josef</t>
  </si>
  <si>
    <t>BMSS</t>
  </si>
  <si>
    <t>body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</si>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</sst>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48"/>
      <name val="Calibri"/>
      <family val="2"/>
    </font>
    <font>
      <sz val="4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6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Fill="1" applyBorder="1"/>
    <xf numFmtId="0" fontId="8" fillId="2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1" fontId="7" fillId="6" borderId="25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 vertical="center" wrapText="1"/>
    </xf>
    <xf numFmtId="1" fontId="7" fillId="4" borderId="37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1" fillId="3" borderId="36" xfId="0" applyNumberFormat="1" applyFont="1" applyFill="1" applyBorder="1" applyAlignment="1">
      <alignment vertical="center" wrapText="1"/>
    </xf>
    <xf numFmtId="1" fontId="12" fillId="3" borderId="37" xfId="0" applyNumberFormat="1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1" fontId="7" fillId="5" borderId="23" xfId="0" applyNumberFormat="1" applyFont="1" applyFill="1" applyBorder="1" applyAlignment="1">
      <alignment horizontal="center" vertical="center" wrapText="1"/>
    </xf>
    <xf numFmtId="1" fontId="7" fillId="5" borderId="37" xfId="0" applyNumberFormat="1" applyFont="1" applyFill="1" applyBorder="1" applyAlignment="1">
      <alignment horizontal="center" vertical="center" wrapText="1"/>
    </xf>
    <xf numFmtId="0" fontId="5" fillId="7" borderId="17" xfId="0" applyNumberFormat="1" applyFont="1" applyFill="1" applyBorder="1" applyAlignment="1">
      <alignment horizontal="center" vertical="center"/>
    </xf>
    <xf numFmtId="0" fontId="5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7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1" fontId="5" fillId="0" borderId="39" xfId="0" applyNumberFormat="1" applyFont="1" applyBorder="1" applyAlignment="1" applyProtection="1">
      <alignment horizontal="center"/>
    </xf>
    <xf numFmtId="1" fontId="5" fillId="7" borderId="39" xfId="0" applyNumberFormat="1" applyFont="1" applyFill="1" applyBorder="1" applyAlignment="1" applyProtection="1">
      <alignment horizontal="center"/>
    </xf>
    <xf numFmtId="1" fontId="5" fillId="0" borderId="40" xfId="0" applyNumberFormat="1" applyFont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5" fillId="0" borderId="38" xfId="0" applyNumberFormat="1" applyFont="1" applyBorder="1" applyAlignment="1" applyProtection="1">
      <alignment horizontal="center"/>
    </xf>
    <xf numFmtId="0" fontId="7" fillId="5" borderId="41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1" fontId="7" fillId="5" borderId="42" xfId="0" applyNumberFormat="1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1" fontId="7" fillId="5" borderId="41" xfId="0" applyNumberFormat="1" applyFont="1" applyFill="1" applyBorder="1" applyAlignment="1">
      <alignment horizontal="center" vertical="center" wrapText="1"/>
    </xf>
    <xf numFmtId="1" fontId="7" fillId="5" borderId="43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5" fillId="0" borderId="46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" fontId="5" fillId="0" borderId="48" xfId="0" applyNumberFormat="1" applyFont="1" applyBorder="1" applyAlignment="1" applyProtection="1">
      <alignment horizont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" fontId="5" fillId="0" borderId="37" xfId="0" applyNumberFormat="1" applyFont="1" applyBorder="1" applyAlignment="1" applyProtection="1">
      <alignment horizontal="center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left"/>
    </xf>
    <xf numFmtId="0" fontId="0" fillId="0" borderId="14" xfId="0" applyBorder="1"/>
    <xf numFmtId="0" fontId="7" fillId="6" borderId="4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1" fontId="7" fillId="6" borderId="42" xfId="0" applyNumberFormat="1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1" fontId="7" fillId="6" borderId="41" xfId="0" applyNumberFormat="1" applyFont="1" applyFill="1" applyBorder="1" applyAlignment="1">
      <alignment horizontal="center" vertical="center" wrapText="1"/>
    </xf>
    <xf numFmtId="1" fontId="7" fillId="6" borderId="43" xfId="0" applyNumberFormat="1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1" fontId="7" fillId="4" borderId="42" xfId="0" applyNumberFormat="1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1" fontId="7" fillId="4" borderId="41" xfId="0" applyNumberFormat="1" applyFont="1" applyFill="1" applyBorder="1" applyAlignment="1">
      <alignment horizontal="center" vertical="center" wrapText="1"/>
    </xf>
    <xf numFmtId="1" fontId="7" fillId="4" borderId="4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C000"/>
  </sheetPr>
  <dimension ref="A1:H128"/>
  <sheetViews>
    <sheetView zoomScaleNormal="100" workbookViewId="0">
      <selection activeCell="G4" sqref="G4:G46"/>
    </sheetView>
  </sheetViews>
  <sheetFormatPr defaultRowHeight="15" x14ac:dyDescent="0.25"/>
  <cols>
    <col min="1" max="1" width="19.7109375" style="1" bestFit="1" customWidth="1"/>
    <col min="2" max="2" width="20.7109375" style="6" customWidth="1"/>
    <col min="3" max="3" width="15.7109375" style="6" customWidth="1"/>
    <col min="4" max="4" width="9" style="6" customWidth="1"/>
    <col min="5" max="5" width="15.7109375" style="6" customWidth="1"/>
    <col min="6" max="6" width="23.140625" style="6" bestFit="1" customWidth="1"/>
    <col min="7" max="7" width="20.140625" style="6" bestFit="1" customWidth="1"/>
    <col min="8" max="8" width="11.85546875" style="6" customWidth="1"/>
    <col min="9" max="16384" width="9.140625" style="1"/>
  </cols>
  <sheetData>
    <row r="1" spans="1:8" ht="61.5" x14ac:dyDescent="0.9">
      <c r="A1" s="20" t="s">
        <v>17</v>
      </c>
      <c r="B1" s="20"/>
      <c r="C1" s="20"/>
      <c r="D1" s="20"/>
      <c r="E1" s="20"/>
      <c r="F1" s="20"/>
      <c r="G1" s="20"/>
      <c r="H1" s="20"/>
    </row>
    <row r="3" spans="1:8" ht="15.75" x14ac:dyDescent="0.25">
      <c r="A3" s="16" t="s">
        <v>20</v>
      </c>
      <c r="B3" s="16" t="s">
        <v>24</v>
      </c>
      <c r="C3" s="16" t="s">
        <v>23</v>
      </c>
      <c r="D3" s="16" t="s">
        <v>26</v>
      </c>
      <c r="E3" s="16" t="s">
        <v>11</v>
      </c>
      <c r="F3" s="16" t="s">
        <v>19</v>
      </c>
      <c r="G3" s="16" t="s">
        <v>18</v>
      </c>
      <c r="H3" s="16" t="s">
        <v>21</v>
      </c>
    </row>
    <row r="4" spans="1:8" ht="15.75" x14ac:dyDescent="0.25">
      <c r="A4" s="15">
        <v>1</v>
      </c>
      <c r="B4" s="10" t="s">
        <v>98</v>
      </c>
      <c r="C4" s="9">
        <v>1977</v>
      </c>
      <c r="D4" s="9" t="s">
        <v>22</v>
      </c>
      <c r="E4" s="9"/>
      <c r="F4" s="9"/>
      <c r="G4" s="9" t="s">
        <v>22</v>
      </c>
      <c r="H4" s="9">
        <f>COUNTA(E4:G4)*100</f>
        <v>100</v>
      </c>
    </row>
    <row r="5" spans="1:8" ht="15.75" hidden="1" x14ac:dyDescent="0.25">
      <c r="A5" s="15">
        <v>2</v>
      </c>
      <c r="B5" s="10" t="s">
        <v>77</v>
      </c>
      <c r="C5" s="9">
        <v>1988</v>
      </c>
      <c r="D5" s="9"/>
      <c r="E5" s="9" t="s">
        <v>22</v>
      </c>
      <c r="F5" s="9"/>
      <c r="G5" s="9"/>
      <c r="H5" s="9">
        <f t="shared" ref="H5:H104" si="0">COUNTA(E5:G5)*100</f>
        <v>100</v>
      </c>
    </row>
    <row r="6" spans="1:8" ht="15.75" x14ac:dyDescent="0.25">
      <c r="A6" s="15">
        <v>3</v>
      </c>
      <c r="B6" s="10" t="s">
        <v>72</v>
      </c>
      <c r="C6" s="9">
        <v>1963</v>
      </c>
      <c r="D6" s="9"/>
      <c r="E6" s="9" t="s">
        <v>22</v>
      </c>
      <c r="F6" s="9" t="s">
        <v>22</v>
      </c>
      <c r="G6" s="9" t="s">
        <v>22</v>
      </c>
      <c r="H6" s="9">
        <f t="shared" si="0"/>
        <v>300</v>
      </c>
    </row>
    <row r="7" spans="1:8" ht="15.75" hidden="1" x14ac:dyDescent="0.25">
      <c r="A7" s="15">
        <v>4</v>
      </c>
      <c r="B7" s="10" t="s">
        <v>99</v>
      </c>
      <c r="C7" s="9">
        <v>1951</v>
      </c>
      <c r="D7" s="9"/>
      <c r="E7" s="9" t="s">
        <v>22</v>
      </c>
      <c r="F7" s="9"/>
      <c r="G7" s="9"/>
      <c r="H7" s="9">
        <f t="shared" si="0"/>
        <v>100</v>
      </c>
    </row>
    <row r="8" spans="1:8" ht="15.75" x14ac:dyDescent="0.25">
      <c r="A8" s="15">
        <v>5</v>
      </c>
      <c r="B8" s="10" t="s">
        <v>32</v>
      </c>
      <c r="C8" s="9">
        <v>1952</v>
      </c>
      <c r="D8" s="9" t="s">
        <v>22</v>
      </c>
      <c r="E8" s="9" t="s">
        <v>22</v>
      </c>
      <c r="F8" s="9" t="s">
        <v>22</v>
      </c>
      <c r="G8" s="9" t="s">
        <v>22</v>
      </c>
      <c r="H8" s="9">
        <f t="shared" si="0"/>
        <v>300</v>
      </c>
    </row>
    <row r="9" spans="1:8" ht="15.75" x14ac:dyDescent="0.25">
      <c r="A9" s="15">
        <v>6</v>
      </c>
      <c r="B9" s="6" t="s">
        <v>44</v>
      </c>
      <c r="C9" s="6">
        <v>1959</v>
      </c>
      <c r="E9" s="6" t="s">
        <v>22</v>
      </c>
      <c r="F9" s="6" t="s">
        <v>22</v>
      </c>
      <c r="G9" s="6" t="s">
        <v>22</v>
      </c>
      <c r="H9" s="9">
        <f>COUNTA(E10:G10)*100</f>
        <v>300</v>
      </c>
    </row>
    <row r="10" spans="1:8" ht="15.75" x14ac:dyDescent="0.25">
      <c r="A10" s="15">
        <v>7</v>
      </c>
      <c r="B10" s="10" t="s">
        <v>42</v>
      </c>
      <c r="C10" s="9">
        <v>1953</v>
      </c>
      <c r="D10" s="9" t="s">
        <v>22</v>
      </c>
      <c r="E10" s="9" t="s">
        <v>22</v>
      </c>
      <c r="F10" s="9" t="s">
        <v>22</v>
      </c>
      <c r="G10" s="9" t="s">
        <v>22</v>
      </c>
      <c r="H10" s="9">
        <f>COUNTA(#REF!)*100</f>
        <v>100</v>
      </c>
    </row>
    <row r="11" spans="1:8" ht="15.75" x14ac:dyDescent="0.25">
      <c r="A11" s="15">
        <v>8</v>
      </c>
      <c r="B11" s="10" t="s">
        <v>49</v>
      </c>
      <c r="C11" s="9">
        <v>1955</v>
      </c>
      <c r="D11" s="9"/>
      <c r="E11" s="9" t="s">
        <v>22</v>
      </c>
      <c r="F11" s="9" t="s">
        <v>22</v>
      </c>
      <c r="G11" s="9" t="s">
        <v>22</v>
      </c>
      <c r="H11" s="9">
        <f t="shared" si="0"/>
        <v>300</v>
      </c>
    </row>
    <row r="12" spans="1:8" ht="15.75" x14ac:dyDescent="0.25">
      <c r="A12" s="15">
        <v>9</v>
      </c>
      <c r="B12" s="10" t="s">
        <v>89</v>
      </c>
      <c r="C12" s="9">
        <v>1955</v>
      </c>
      <c r="D12" s="9" t="s">
        <v>22</v>
      </c>
      <c r="E12" s="9" t="s">
        <v>22</v>
      </c>
      <c r="F12" s="9" t="s">
        <v>22</v>
      </c>
      <c r="G12" s="9" t="s">
        <v>22</v>
      </c>
      <c r="H12" s="9">
        <f t="shared" si="0"/>
        <v>300</v>
      </c>
    </row>
    <row r="13" spans="1:8" ht="15.75" x14ac:dyDescent="0.25">
      <c r="A13" s="15">
        <v>10</v>
      </c>
      <c r="B13" s="10" t="s">
        <v>45</v>
      </c>
      <c r="C13" s="9">
        <v>1960</v>
      </c>
      <c r="D13" s="9"/>
      <c r="E13" s="9" t="s">
        <v>22</v>
      </c>
      <c r="F13" s="9" t="s">
        <v>22</v>
      </c>
      <c r="G13" s="9" t="s">
        <v>22</v>
      </c>
      <c r="H13" s="9">
        <f t="shared" si="0"/>
        <v>300</v>
      </c>
    </row>
    <row r="14" spans="1:8" ht="15.75" hidden="1" x14ac:dyDescent="0.25">
      <c r="A14" s="15">
        <v>11</v>
      </c>
      <c r="B14" s="10" t="s">
        <v>75</v>
      </c>
      <c r="C14" s="9">
        <v>1945</v>
      </c>
      <c r="D14" s="9"/>
      <c r="E14" s="9" t="s">
        <v>22</v>
      </c>
      <c r="F14" s="9" t="s">
        <v>22</v>
      </c>
      <c r="G14" s="9"/>
      <c r="H14" s="9">
        <f t="shared" si="0"/>
        <v>200</v>
      </c>
    </row>
    <row r="15" spans="1:8" ht="15.75" x14ac:dyDescent="0.25">
      <c r="A15" s="15">
        <v>12</v>
      </c>
      <c r="B15" s="10" t="s">
        <v>43</v>
      </c>
      <c r="C15" s="9">
        <v>1980</v>
      </c>
      <c r="D15" s="9"/>
      <c r="E15" s="9" t="s">
        <v>22</v>
      </c>
      <c r="F15" s="9" t="s">
        <v>22</v>
      </c>
      <c r="G15" s="9" t="s">
        <v>22</v>
      </c>
      <c r="H15" s="9">
        <f t="shared" si="0"/>
        <v>300</v>
      </c>
    </row>
    <row r="16" spans="1:8" ht="15.75" x14ac:dyDescent="0.25">
      <c r="A16" s="15">
        <v>13</v>
      </c>
      <c r="B16" s="10" t="s">
        <v>39</v>
      </c>
      <c r="C16" s="9">
        <v>1994</v>
      </c>
      <c r="D16" s="9"/>
      <c r="E16" s="9" t="s">
        <v>22</v>
      </c>
      <c r="F16" s="9" t="s">
        <v>22</v>
      </c>
      <c r="G16" s="9" t="s">
        <v>22</v>
      </c>
      <c r="H16" s="9">
        <f t="shared" si="0"/>
        <v>300</v>
      </c>
    </row>
    <row r="17" spans="1:8" ht="15.75" x14ac:dyDescent="0.25">
      <c r="A17" s="15">
        <v>14</v>
      </c>
      <c r="B17" s="10" t="s">
        <v>101</v>
      </c>
      <c r="C17" s="9">
        <v>2001</v>
      </c>
      <c r="D17" s="9"/>
      <c r="E17" s="9" t="s">
        <v>22</v>
      </c>
      <c r="F17" s="9" t="s">
        <v>22</v>
      </c>
      <c r="G17" s="9" t="s">
        <v>22</v>
      </c>
      <c r="H17" s="9">
        <f t="shared" si="0"/>
        <v>300</v>
      </c>
    </row>
    <row r="18" spans="1:8" ht="15.75" x14ac:dyDescent="0.25">
      <c r="A18" s="15">
        <v>15</v>
      </c>
      <c r="B18" s="10" t="s">
        <v>38</v>
      </c>
      <c r="C18" s="9">
        <v>1978</v>
      </c>
      <c r="D18" s="9"/>
      <c r="E18" s="9" t="s">
        <v>22</v>
      </c>
      <c r="F18" s="9" t="s">
        <v>22</v>
      </c>
      <c r="G18" s="9" t="s">
        <v>22</v>
      </c>
      <c r="H18" s="9">
        <f t="shared" si="0"/>
        <v>300</v>
      </c>
    </row>
    <row r="19" spans="1:8" ht="15.75" x14ac:dyDescent="0.25">
      <c r="A19" s="15">
        <v>16</v>
      </c>
      <c r="B19" s="10" t="s">
        <v>102</v>
      </c>
      <c r="C19" s="9">
        <v>1991</v>
      </c>
      <c r="D19" s="9"/>
      <c r="E19" s="9" t="s">
        <v>22</v>
      </c>
      <c r="F19" s="9" t="s">
        <v>22</v>
      </c>
      <c r="G19" s="9" t="s">
        <v>22</v>
      </c>
      <c r="H19" s="9">
        <f t="shared" si="0"/>
        <v>300</v>
      </c>
    </row>
    <row r="20" spans="1:8" ht="15.75" x14ac:dyDescent="0.25">
      <c r="A20" s="15">
        <v>17</v>
      </c>
      <c r="B20" s="10" t="s">
        <v>103</v>
      </c>
      <c r="C20" s="9">
        <v>1962</v>
      </c>
      <c r="D20" s="9"/>
      <c r="E20" s="9" t="s">
        <v>22</v>
      </c>
      <c r="F20" s="9" t="s">
        <v>22</v>
      </c>
      <c r="G20" s="9" t="s">
        <v>22</v>
      </c>
      <c r="H20" s="9">
        <f t="shared" si="0"/>
        <v>300</v>
      </c>
    </row>
    <row r="21" spans="1:8" ht="15.75" x14ac:dyDescent="0.25">
      <c r="A21" s="15">
        <v>18</v>
      </c>
      <c r="B21" s="10" t="s">
        <v>41</v>
      </c>
      <c r="C21" s="9">
        <v>1966</v>
      </c>
      <c r="D21" s="9" t="s">
        <v>22</v>
      </c>
      <c r="E21" s="9" t="s">
        <v>22</v>
      </c>
      <c r="F21" s="9" t="s">
        <v>22</v>
      </c>
      <c r="G21" s="9" t="s">
        <v>22</v>
      </c>
      <c r="H21" s="9">
        <f t="shared" si="0"/>
        <v>300</v>
      </c>
    </row>
    <row r="22" spans="1:8" ht="15.75" x14ac:dyDescent="0.25">
      <c r="A22" s="15">
        <v>19</v>
      </c>
      <c r="B22" s="10" t="s">
        <v>87</v>
      </c>
      <c r="C22" s="9">
        <v>1950</v>
      </c>
      <c r="D22" s="9" t="s">
        <v>22</v>
      </c>
      <c r="E22" s="9" t="s">
        <v>22</v>
      </c>
      <c r="F22" s="9" t="s">
        <v>22</v>
      </c>
      <c r="G22" s="9" t="s">
        <v>22</v>
      </c>
      <c r="H22" s="9">
        <f t="shared" si="0"/>
        <v>300</v>
      </c>
    </row>
    <row r="23" spans="1:8" ht="15.75" x14ac:dyDescent="0.25">
      <c r="A23" s="15">
        <v>20</v>
      </c>
      <c r="B23" s="10" t="s">
        <v>100</v>
      </c>
      <c r="C23" s="9">
        <v>1980</v>
      </c>
      <c r="D23" s="9"/>
      <c r="E23" s="9" t="s">
        <v>22</v>
      </c>
      <c r="F23" s="9" t="s">
        <v>22</v>
      </c>
      <c r="G23" s="9" t="s">
        <v>22</v>
      </c>
      <c r="H23" s="9">
        <f t="shared" si="0"/>
        <v>300</v>
      </c>
    </row>
    <row r="24" spans="1:8" ht="15.75" x14ac:dyDescent="0.25">
      <c r="A24" s="15">
        <v>21</v>
      </c>
      <c r="B24" s="10" t="s">
        <v>104</v>
      </c>
      <c r="C24" s="9">
        <v>1972</v>
      </c>
      <c r="D24" s="9" t="s">
        <v>22</v>
      </c>
      <c r="E24" s="9" t="s">
        <v>22</v>
      </c>
      <c r="F24" s="9" t="s">
        <v>22</v>
      </c>
      <c r="G24" s="9" t="s">
        <v>22</v>
      </c>
      <c r="H24" s="9">
        <f t="shared" si="0"/>
        <v>300</v>
      </c>
    </row>
    <row r="25" spans="1:8" ht="15.75" x14ac:dyDescent="0.25">
      <c r="A25" s="15">
        <v>22</v>
      </c>
      <c r="B25" s="10" t="s">
        <v>105</v>
      </c>
      <c r="C25" s="9">
        <v>2004</v>
      </c>
      <c r="D25" s="9"/>
      <c r="E25" s="9" t="s">
        <v>22</v>
      </c>
      <c r="F25" s="9" t="s">
        <v>22</v>
      </c>
      <c r="G25" s="9" t="s">
        <v>22</v>
      </c>
      <c r="H25" s="9">
        <f t="shared" si="0"/>
        <v>300</v>
      </c>
    </row>
    <row r="26" spans="1:8" ht="15.75" x14ac:dyDescent="0.25">
      <c r="A26" s="15">
        <v>23</v>
      </c>
      <c r="B26" s="10" t="s">
        <v>56</v>
      </c>
      <c r="C26" s="9">
        <v>1957</v>
      </c>
      <c r="D26" s="9"/>
      <c r="E26" s="9" t="s">
        <v>22</v>
      </c>
      <c r="F26" s="9" t="s">
        <v>22</v>
      </c>
      <c r="G26" s="9" t="s">
        <v>22</v>
      </c>
      <c r="H26" s="9">
        <f t="shared" si="0"/>
        <v>300</v>
      </c>
    </row>
    <row r="27" spans="1:8" ht="15.75" hidden="1" x14ac:dyDescent="0.25">
      <c r="A27" s="15">
        <v>24</v>
      </c>
      <c r="B27" s="10" t="s">
        <v>70</v>
      </c>
      <c r="C27" s="9">
        <v>1974</v>
      </c>
      <c r="D27" s="9"/>
      <c r="E27" s="9" t="s">
        <v>22</v>
      </c>
      <c r="F27" s="9" t="s">
        <v>22</v>
      </c>
      <c r="G27" s="9"/>
      <c r="H27" s="9">
        <f t="shared" si="0"/>
        <v>200</v>
      </c>
    </row>
    <row r="28" spans="1:8" ht="15.75" hidden="1" x14ac:dyDescent="0.25">
      <c r="A28" s="15">
        <v>25</v>
      </c>
      <c r="B28" s="10" t="s">
        <v>67</v>
      </c>
      <c r="C28" s="9">
        <v>1975</v>
      </c>
      <c r="D28" s="9"/>
      <c r="E28" s="9" t="s">
        <v>22</v>
      </c>
      <c r="F28" s="9" t="s">
        <v>22</v>
      </c>
      <c r="G28" s="9"/>
      <c r="H28" s="9">
        <f t="shared" si="0"/>
        <v>200</v>
      </c>
    </row>
    <row r="29" spans="1:8" ht="15.75" x14ac:dyDescent="0.25">
      <c r="A29" s="15">
        <v>26</v>
      </c>
      <c r="B29" s="10" t="s">
        <v>47</v>
      </c>
      <c r="C29" s="9">
        <v>1960</v>
      </c>
      <c r="D29" s="9"/>
      <c r="E29" s="9" t="s">
        <v>22</v>
      </c>
      <c r="F29" s="9" t="s">
        <v>22</v>
      </c>
      <c r="G29" s="9" t="s">
        <v>22</v>
      </c>
      <c r="H29" s="9">
        <f t="shared" si="0"/>
        <v>300</v>
      </c>
    </row>
    <row r="30" spans="1:8" ht="15.75" x14ac:dyDescent="0.25">
      <c r="A30" s="15">
        <v>27</v>
      </c>
      <c r="B30" s="10" t="s">
        <v>48</v>
      </c>
      <c r="C30" s="9">
        <v>1960</v>
      </c>
      <c r="D30" s="9"/>
      <c r="E30" s="9" t="s">
        <v>22</v>
      </c>
      <c r="F30" s="9" t="s">
        <v>22</v>
      </c>
      <c r="G30" s="9" t="s">
        <v>22</v>
      </c>
      <c r="H30" s="9">
        <f t="shared" si="0"/>
        <v>300</v>
      </c>
    </row>
    <row r="31" spans="1:8" ht="15.75" x14ac:dyDescent="0.25">
      <c r="A31" s="15">
        <v>28</v>
      </c>
      <c r="B31" s="6" t="s">
        <v>91</v>
      </c>
      <c r="C31" s="6">
        <v>1964</v>
      </c>
      <c r="E31" s="6" t="s">
        <v>22</v>
      </c>
      <c r="F31" s="6" t="s">
        <v>22</v>
      </c>
      <c r="G31" s="6" t="s">
        <v>22</v>
      </c>
      <c r="H31" s="9">
        <f t="shared" si="0"/>
        <v>300</v>
      </c>
    </row>
    <row r="32" spans="1:8" ht="15.75" hidden="1" x14ac:dyDescent="0.25">
      <c r="A32" s="15">
        <v>29</v>
      </c>
      <c r="B32" s="6" t="s">
        <v>88</v>
      </c>
      <c r="C32" s="6">
        <v>1962</v>
      </c>
      <c r="E32" s="6" t="s">
        <v>22</v>
      </c>
      <c r="F32" s="6" t="s">
        <v>22</v>
      </c>
      <c r="H32" s="9">
        <f t="shared" si="0"/>
        <v>200</v>
      </c>
    </row>
    <row r="33" spans="1:8" ht="15.75" x14ac:dyDescent="0.25">
      <c r="A33" s="15">
        <v>30</v>
      </c>
      <c r="B33" s="6" t="s">
        <v>33</v>
      </c>
      <c r="C33" s="6">
        <v>1958</v>
      </c>
      <c r="E33" s="6" t="s">
        <v>22</v>
      </c>
      <c r="F33" s="6" t="s">
        <v>22</v>
      </c>
      <c r="G33" s="6" t="s">
        <v>22</v>
      </c>
      <c r="H33" s="9">
        <f t="shared" si="0"/>
        <v>300</v>
      </c>
    </row>
    <row r="34" spans="1:8" ht="15.75" hidden="1" x14ac:dyDescent="0.25">
      <c r="A34" s="15">
        <v>31</v>
      </c>
      <c r="B34" s="6" t="s">
        <v>35</v>
      </c>
      <c r="C34" s="6">
        <v>1965</v>
      </c>
      <c r="E34" s="6" t="s">
        <v>22</v>
      </c>
      <c r="F34" s="6" t="s">
        <v>22</v>
      </c>
      <c r="H34" s="9">
        <f t="shared" si="0"/>
        <v>200</v>
      </c>
    </row>
    <row r="35" spans="1:8" ht="15.75" x14ac:dyDescent="0.25">
      <c r="A35" s="15">
        <v>32</v>
      </c>
      <c r="B35" s="6" t="s">
        <v>63</v>
      </c>
      <c r="C35" s="6">
        <v>1979</v>
      </c>
      <c r="E35" s="6" t="s">
        <v>22</v>
      </c>
      <c r="F35" s="6" t="s">
        <v>22</v>
      </c>
      <c r="G35" s="6" t="s">
        <v>22</v>
      </c>
      <c r="H35" s="9">
        <f t="shared" si="0"/>
        <v>300</v>
      </c>
    </row>
    <row r="36" spans="1:8" ht="15.75" x14ac:dyDescent="0.25">
      <c r="A36" s="15">
        <v>33</v>
      </c>
      <c r="B36" s="6" t="s">
        <v>55</v>
      </c>
      <c r="C36" s="6">
        <v>1967</v>
      </c>
      <c r="E36" s="6" t="s">
        <v>22</v>
      </c>
      <c r="F36" s="6" t="s">
        <v>22</v>
      </c>
      <c r="G36" s="6" t="s">
        <v>22</v>
      </c>
      <c r="H36" s="9">
        <f t="shared" si="0"/>
        <v>300</v>
      </c>
    </row>
    <row r="37" spans="1:8" ht="15.75" hidden="1" x14ac:dyDescent="0.25">
      <c r="A37" s="15">
        <v>34</v>
      </c>
      <c r="B37" s="6" t="s">
        <v>69</v>
      </c>
      <c r="C37" s="6">
        <v>1967</v>
      </c>
      <c r="E37" s="6" t="s">
        <v>22</v>
      </c>
      <c r="F37" s="6" t="s">
        <v>22</v>
      </c>
      <c r="H37" s="9">
        <f t="shared" si="0"/>
        <v>200</v>
      </c>
    </row>
    <row r="38" spans="1:8" ht="15.75" x14ac:dyDescent="0.25">
      <c r="A38" s="15">
        <v>35</v>
      </c>
      <c r="B38" s="6" t="s">
        <v>64</v>
      </c>
      <c r="C38" s="6">
        <v>1971</v>
      </c>
      <c r="E38" s="6" t="s">
        <v>22</v>
      </c>
      <c r="G38" s="6" t="s">
        <v>22</v>
      </c>
      <c r="H38" s="9">
        <f t="shared" si="0"/>
        <v>200</v>
      </c>
    </row>
    <row r="39" spans="1:8" ht="15.75" x14ac:dyDescent="0.25">
      <c r="A39" s="15">
        <v>36</v>
      </c>
      <c r="B39" s="6" t="s">
        <v>85</v>
      </c>
      <c r="C39" s="6">
        <v>1954</v>
      </c>
      <c r="D39" s="6" t="s">
        <v>22</v>
      </c>
      <c r="E39" s="6" t="s">
        <v>22</v>
      </c>
      <c r="F39" s="6" t="s">
        <v>22</v>
      </c>
      <c r="G39" s="6" t="s">
        <v>22</v>
      </c>
      <c r="H39" s="9">
        <f t="shared" si="0"/>
        <v>300</v>
      </c>
    </row>
    <row r="40" spans="1:8" ht="15.75" x14ac:dyDescent="0.25">
      <c r="A40" s="15">
        <v>37</v>
      </c>
      <c r="B40" s="10" t="s">
        <v>60</v>
      </c>
      <c r="C40" s="9">
        <v>1986</v>
      </c>
      <c r="D40" s="9"/>
      <c r="E40" s="9"/>
      <c r="F40" s="9" t="s">
        <v>22</v>
      </c>
      <c r="G40" s="9" t="s">
        <v>22</v>
      </c>
      <c r="H40" s="9">
        <f t="shared" si="0"/>
        <v>200</v>
      </c>
    </row>
    <row r="41" spans="1:8" ht="15.75" x14ac:dyDescent="0.25">
      <c r="A41" s="15">
        <v>38</v>
      </c>
      <c r="B41" s="10" t="s">
        <v>59</v>
      </c>
      <c r="C41" s="9">
        <v>1954</v>
      </c>
      <c r="D41" s="9"/>
      <c r="E41" s="9" t="s">
        <v>22</v>
      </c>
      <c r="F41" s="9" t="s">
        <v>22</v>
      </c>
      <c r="G41" s="9" t="s">
        <v>22</v>
      </c>
      <c r="H41" s="9">
        <f t="shared" si="0"/>
        <v>300</v>
      </c>
    </row>
    <row r="42" spans="1:8" ht="15.75" x14ac:dyDescent="0.25">
      <c r="A42" s="15">
        <v>39</v>
      </c>
      <c r="B42" s="10" t="s">
        <v>106</v>
      </c>
      <c r="C42" s="9">
        <v>1947</v>
      </c>
      <c r="D42" s="9"/>
      <c r="E42" s="9" t="s">
        <v>22</v>
      </c>
      <c r="F42" s="9" t="s">
        <v>22</v>
      </c>
      <c r="G42" s="9" t="s">
        <v>22</v>
      </c>
      <c r="H42" s="9">
        <f t="shared" si="0"/>
        <v>300</v>
      </c>
    </row>
    <row r="43" spans="1:8" ht="15.75" x14ac:dyDescent="0.25">
      <c r="A43" s="15">
        <v>40</v>
      </c>
      <c r="B43" s="10" t="s">
        <v>80</v>
      </c>
      <c r="C43" s="9">
        <v>1951</v>
      </c>
      <c r="D43" s="9"/>
      <c r="E43" s="9" t="s">
        <v>22</v>
      </c>
      <c r="F43" s="9" t="s">
        <v>22</v>
      </c>
      <c r="G43" s="9" t="s">
        <v>22</v>
      </c>
      <c r="H43" s="9">
        <f t="shared" si="0"/>
        <v>300</v>
      </c>
    </row>
    <row r="44" spans="1:8" ht="15.75" x14ac:dyDescent="0.25">
      <c r="A44" s="15">
        <v>41</v>
      </c>
      <c r="B44" s="10" t="s">
        <v>108</v>
      </c>
      <c r="C44" s="9">
        <v>1948</v>
      </c>
      <c r="D44" s="9"/>
      <c r="E44" s="9" t="s">
        <v>22</v>
      </c>
      <c r="F44" s="9" t="s">
        <v>22</v>
      </c>
      <c r="G44" s="9" t="s">
        <v>22</v>
      </c>
      <c r="H44" s="9">
        <f t="shared" si="0"/>
        <v>300</v>
      </c>
    </row>
    <row r="45" spans="1:8" ht="15.75" x14ac:dyDescent="0.25">
      <c r="A45" s="15">
        <v>42</v>
      </c>
      <c r="B45" s="10" t="s">
        <v>107</v>
      </c>
      <c r="C45" s="9">
        <v>1949</v>
      </c>
      <c r="D45" s="9"/>
      <c r="E45" s="9" t="s">
        <v>22</v>
      </c>
      <c r="F45" s="9" t="s">
        <v>22</v>
      </c>
      <c r="G45" s="9" t="s">
        <v>22</v>
      </c>
      <c r="H45" s="9">
        <f t="shared" si="0"/>
        <v>300</v>
      </c>
    </row>
    <row r="46" spans="1:8" ht="15.75" x14ac:dyDescent="0.25">
      <c r="A46" s="15">
        <v>43</v>
      </c>
      <c r="B46" s="10" t="s">
        <v>82</v>
      </c>
      <c r="C46" s="9">
        <v>1966</v>
      </c>
      <c r="D46" s="9"/>
      <c r="E46" s="9" t="s">
        <v>22</v>
      </c>
      <c r="F46" s="9" t="s">
        <v>22</v>
      </c>
      <c r="G46" s="9" t="s">
        <v>22</v>
      </c>
      <c r="H46" s="9">
        <f t="shared" si="0"/>
        <v>300</v>
      </c>
    </row>
    <row r="47" spans="1:8" ht="15.75" hidden="1" x14ac:dyDescent="0.25">
      <c r="A47" s="15">
        <v>44</v>
      </c>
      <c r="B47" s="10"/>
      <c r="C47" s="9"/>
      <c r="D47" s="9"/>
      <c r="E47" s="9"/>
      <c r="F47" s="9"/>
      <c r="G47" s="9"/>
      <c r="H47" s="9">
        <f t="shared" si="0"/>
        <v>0</v>
      </c>
    </row>
    <row r="48" spans="1:8" ht="15.75" hidden="1" x14ac:dyDescent="0.25">
      <c r="A48" s="15">
        <v>45</v>
      </c>
      <c r="B48" s="10"/>
      <c r="C48" s="9"/>
      <c r="D48" s="9"/>
      <c r="E48" s="9"/>
      <c r="F48" s="9"/>
      <c r="G48" s="9"/>
      <c r="H48" s="9">
        <f t="shared" si="0"/>
        <v>0</v>
      </c>
    </row>
    <row r="49" spans="1:8" ht="15.75" hidden="1" x14ac:dyDescent="0.25">
      <c r="A49" s="15">
        <v>46</v>
      </c>
      <c r="B49" s="10"/>
      <c r="C49" s="9"/>
      <c r="D49" s="9"/>
      <c r="E49" s="9"/>
      <c r="F49" s="9"/>
      <c r="G49" s="9"/>
      <c r="H49" s="9">
        <f t="shared" si="0"/>
        <v>0</v>
      </c>
    </row>
    <row r="50" spans="1:8" ht="15.75" hidden="1" x14ac:dyDescent="0.25">
      <c r="A50" s="15">
        <v>47</v>
      </c>
      <c r="B50" s="10"/>
      <c r="C50" s="9"/>
      <c r="D50" s="9"/>
      <c r="E50" s="9"/>
      <c r="F50" s="9"/>
      <c r="G50" s="9"/>
      <c r="H50" s="9">
        <f t="shared" si="0"/>
        <v>0</v>
      </c>
    </row>
    <row r="51" spans="1:8" ht="15.75" hidden="1" x14ac:dyDescent="0.25">
      <c r="A51" s="15">
        <v>48</v>
      </c>
      <c r="B51" s="10"/>
      <c r="C51" s="9"/>
      <c r="D51" s="9"/>
      <c r="E51" s="9"/>
      <c r="F51" s="9"/>
      <c r="G51" s="9"/>
      <c r="H51" s="9">
        <f t="shared" si="0"/>
        <v>0</v>
      </c>
    </row>
    <row r="52" spans="1:8" ht="15.75" hidden="1" x14ac:dyDescent="0.25">
      <c r="A52" s="15">
        <v>49</v>
      </c>
      <c r="B52" s="10"/>
      <c r="C52" s="9"/>
      <c r="D52" s="9"/>
      <c r="E52" s="9"/>
      <c r="F52" s="9"/>
      <c r="G52" s="9"/>
      <c r="H52" s="9">
        <f t="shared" si="0"/>
        <v>0</v>
      </c>
    </row>
    <row r="53" spans="1:8" ht="15.75" hidden="1" x14ac:dyDescent="0.25">
      <c r="A53" s="15">
        <v>50</v>
      </c>
      <c r="B53" s="10"/>
      <c r="C53" s="9"/>
      <c r="D53" s="9"/>
      <c r="E53" s="9"/>
      <c r="F53" s="9"/>
      <c r="G53" s="9"/>
      <c r="H53" s="9">
        <f t="shared" si="0"/>
        <v>0</v>
      </c>
    </row>
    <row r="54" spans="1:8" ht="15.75" hidden="1" x14ac:dyDescent="0.25">
      <c r="A54" s="15">
        <v>51</v>
      </c>
      <c r="B54" s="10"/>
      <c r="C54" s="9"/>
      <c r="D54" s="9"/>
      <c r="E54" s="9"/>
      <c r="F54" s="9"/>
      <c r="G54" s="9"/>
      <c r="H54" s="9">
        <f t="shared" si="0"/>
        <v>0</v>
      </c>
    </row>
    <row r="55" spans="1:8" ht="15.75" hidden="1" x14ac:dyDescent="0.25">
      <c r="A55" s="15">
        <v>52</v>
      </c>
      <c r="B55" s="10"/>
      <c r="C55" s="9"/>
      <c r="D55" s="9"/>
      <c r="E55" s="9"/>
      <c r="F55" s="9"/>
      <c r="G55" s="9"/>
      <c r="H55" s="9">
        <f t="shared" si="0"/>
        <v>0</v>
      </c>
    </row>
    <row r="56" spans="1:8" ht="15.75" hidden="1" x14ac:dyDescent="0.25">
      <c r="A56" s="15">
        <v>53</v>
      </c>
      <c r="B56" s="10"/>
      <c r="C56" s="9"/>
      <c r="D56" s="9"/>
      <c r="E56" s="9"/>
      <c r="F56" s="9"/>
      <c r="G56" s="9"/>
      <c r="H56" s="9">
        <f t="shared" si="0"/>
        <v>0</v>
      </c>
    </row>
    <row r="57" spans="1:8" ht="15.75" hidden="1" x14ac:dyDescent="0.25">
      <c r="A57" s="15">
        <v>54</v>
      </c>
      <c r="B57" s="10"/>
      <c r="C57" s="9"/>
      <c r="D57" s="9"/>
      <c r="E57" s="9"/>
      <c r="F57" s="9"/>
      <c r="G57" s="9"/>
      <c r="H57" s="9">
        <f t="shared" si="0"/>
        <v>0</v>
      </c>
    </row>
    <row r="58" spans="1:8" ht="15.75" hidden="1" x14ac:dyDescent="0.25">
      <c r="A58" s="15">
        <v>55</v>
      </c>
      <c r="B58" s="10"/>
      <c r="C58" s="9"/>
      <c r="D58" s="9"/>
      <c r="E58" s="9"/>
      <c r="F58" s="9"/>
      <c r="G58" s="9"/>
      <c r="H58" s="9">
        <f t="shared" si="0"/>
        <v>0</v>
      </c>
    </row>
    <row r="59" spans="1:8" ht="15.75" hidden="1" x14ac:dyDescent="0.25">
      <c r="A59" s="15">
        <v>56</v>
      </c>
      <c r="B59" s="10"/>
      <c r="C59" s="9"/>
      <c r="D59" s="9"/>
      <c r="E59" s="9"/>
      <c r="F59" s="9"/>
      <c r="G59" s="9"/>
      <c r="H59" s="9">
        <f t="shared" si="0"/>
        <v>0</v>
      </c>
    </row>
    <row r="60" spans="1:8" ht="15.75" hidden="1" x14ac:dyDescent="0.25">
      <c r="A60" s="15">
        <v>57</v>
      </c>
      <c r="B60" s="10"/>
      <c r="C60" s="9"/>
      <c r="D60" s="9"/>
      <c r="E60" s="9"/>
      <c r="F60" s="9"/>
      <c r="G60" s="9"/>
      <c r="H60" s="9">
        <f t="shared" si="0"/>
        <v>0</v>
      </c>
    </row>
    <row r="61" spans="1:8" ht="15.75" hidden="1" x14ac:dyDescent="0.25">
      <c r="A61" s="15">
        <v>58</v>
      </c>
      <c r="B61" s="10"/>
      <c r="C61" s="9"/>
      <c r="D61" s="9"/>
      <c r="E61" s="9"/>
      <c r="F61" s="9"/>
      <c r="G61" s="9"/>
      <c r="H61" s="9">
        <f t="shared" si="0"/>
        <v>0</v>
      </c>
    </row>
    <row r="62" spans="1:8" ht="15.75" hidden="1" x14ac:dyDescent="0.25">
      <c r="A62" s="15">
        <v>59</v>
      </c>
      <c r="B62" s="10" t="s">
        <v>33</v>
      </c>
      <c r="C62" s="9"/>
      <c r="D62" s="9"/>
      <c r="E62" s="9"/>
      <c r="F62" s="9"/>
      <c r="G62" s="9"/>
      <c r="H62" s="9">
        <f t="shared" si="0"/>
        <v>0</v>
      </c>
    </row>
    <row r="63" spans="1:8" ht="15.75" hidden="1" x14ac:dyDescent="0.25">
      <c r="A63" s="15">
        <v>60</v>
      </c>
      <c r="B63" s="10" t="s">
        <v>34</v>
      </c>
      <c r="C63" s="9"/>
      <c r="D63" s="9"/>
      <c r="E63" s="9"/>
      <c r="F63" s="9"/>
      <c r="G63" s="9"/>
      <c r="H63" s="9">
        <f t="shared" si="0"/>
        <v>0</v>
      </c>
    </row>
    <row r="64" spans="1:8" ht="15.75" hidden="1" x14ac:dyDescent="0.25">
      <c r="A64" s="15">
        <v>61</v>
      </c>
      <c r="B64" s="10" t="s">
        <v>35</v>
      </c>
      <c r="C64" s="9"/>
      <c r="D64" s="9"/>
      <c r="E64" s="9"/>
      <c r="F64" s="9"/>
      <c r="G64" s="9"/>
      <c r="H64" s="9">
        <f t="shared" si="0"/>
        <v>0</v>
      </c>
    </row>
    <row r="65" spans="1:8" ht="15.75" hidden="1" x14ac:dyDescent="0.25">
      <c r="A65" s="15">
        <v>62</v>
      </c>
      <c r="B65" s="10" t="s">
        <v>36</v>
      </c>
      <c r="C65" s="9"/>
      <c r="D65" s="9"/>
      <c r="E65" s="9"/>
      <c r="F65" s="9"/>
      <c r="G65" s="9"/>
      <c r="H65" s="9">
        <f t="shared" si="0"/>
        <v>0</v>
      </c>
    </row>
    <row r="66" spans="1:8" ht="15.75" hidden="1" x14ac:dyDescent="0.25">
      <c r="A66" s="15">
        <v>63</v>
      </c>
      <c r="B66" s="10" t="s">
        <v>37</v>
      </c>
      <c r="C66" s="9"/>
      <c r="D66" s="9"/>
      <c r="E66" s="9"/>
      <c r="F66" s="9"/>
      <c r="G66" s="9"/>
      <c r="H66" s="9">
        <f t="shared" si="0"/>
        <v>0</v>
      </c>
    </row>
    <row r="67" spans="1:8" ht="15.75" hidden="1" x14ac:dyDescent="0.25">
      <c r="A67" s="15"/>
      <c r="B67" s="10" t="s">
        <v>38</v>
      </c>
      <c r="C67" s="9"/>
      <c r="D67" s="9"/>
      <c r="E67" s="9"/>
      <c r="F67" s="9"/>
      <c r="G67" s="9"/>
      <c r="H67" s="9">
        <f t="shared" si="0"/>
        <v>0</v>
      </c>
    </row>
    <row r="68" spans="1:8" ht="15.75" hidden="1" x14ac:dyDescent="0.25">
      <c r="A68" s="15"/>
      <c r="B68" s="10" t="s">
        <v>39</v>
      </c>
      <c r="C68" s="9"/>
      <c r="D68" s="9"/>
      <c r="E68" s="9"/>
      <c r="F68" s="9"/>
      <c r="G68" s="9"/>
      <c r="H68" s="9">
        <f t="shared" si="0"/>
        <v>0</v>
      </c>
    </row>
    <row r="69" spans="1:8" ht="15.75" hidden="1" x14ac:dyDescent="0.25">
      <c r="A69" s="15"/>
      <c r="B69" s="10" t="s">
        <v>40</v>
      </c>
      <c r="C69" s="9"/>
      <c r="D69" s="9"/>
      <c r="E69" s="9"/>
      <c r="F69" s="9"/>
      <c r="G69" s="9"/>
      <c r="H69" s="9">
        <f t="shared" si="0"/>
        <v>0</v>
      </c>
    </row>
    <row r="70" spans="1:8" ht="15.75" hidden="1" x14ac:dyDescent="0.25">
      <c r="A70" s="15"/>
      <c r="B70" s="10" t="s">
        <v>41</v>
      </c>
      <c r="C70" s="9"/>
      <c r="D70" s="9"/>
      <c r="E70" s="9"/>
      <c r="F70" s="9"/>
      <c r="G70" s="9"/>
      <c r="H70" s="9">
        <f t="shared" si="0"/>
        <v>0</v>
      </c>
    </row>
    <row r="71" spans="1:8" ht="15.75" hidden="1" x14ac:dyDescent="0.25">
      <c r="A71" s="15"/>
      <c r="B71" s="10" t="s">
        <v>42</v>
      </c>
      <c r="C71" s="9"/>
      <c r="D71" s="9"/>
      <c r="E71" s="9"/>
      <c r="F71" s="9"/>
      <c r="G71" s="9"/>
      <c r="H71" s="9">
        <f t="shared" si="0"/>
        <v>0</v>
      </c>
    </row>
    <row r="72" spans="1:8" ht="15.75" hidden="1" x14ac:dyDescent="0.25">
      <c r="B72" s="10" t="s">
        <v>43</v>
      </c>
      <c r="C72" s="9"/>
      <c r="D72" s="9"/>
      <c r="E72" s="9"/>
      <c r="F72" s="9"/>
      <c r="G72" s="9"/>
      <c r="H72" s="9">
        <f t="shared" si="0"/>
        <v>0</v>
      </c>
    </row>
    <row r="73" spans="1:8" ht="15.75" hidden="1" x14ac:dyDescent="0.25">
      <c r="B73" s="10" t="s">
        <v>44</v>
      </c>
      <c r="C73" s="9"/>
      <c r="D73" s="9"/>
      <c r="E73" s="9"/>
      <c r="F73" s="9"/>
      <c r="G73" s="9"/>
      <c r="H73" s="9">
        <f t="shared" si="0"/>
        <v>0</v>
      </c>
    </row>
    <row r="74" spans="1:8" ht="15.75" hidden="1" x14ac:dyDescent="0.25">
      <c r="B74" s="10" t="s">
        <v>45</v>
      </c>
      <c r="C74" s="9"/>
      <c r="D74" s="9"/>
      <c r="E74" s="9"/>
      <c r="F74" s="9"/>
      <c r="G74" s="9"/>
      <c r="H74" s="9">
        <f t="shared" si="0"/>
        <v>0</v>
      </c>
    </row>
    <row r="75" spans="1:8" ht="15.75" hidden="1" x14ac:dyDescent="0.25">
      <c r="B75" s="10" t="s">
        <v>46</v>
      </c>
      <c r="C75" s="9"/>
      <c r="D75" s="9"/>
      <c r="E75" s="9"/>
      <c r="F75" s="9"/>
      <c r="G75" s="9"/>
      <c r="H75" s="9">
        <f t="shared" si="0"/>
        <v>0</v>
      </c>
    </row>
    <row r="76" spans="1:8" ht="15.75" hidden="1" x14ac:dyDescent="0.25">
      <c r="B76" s="10" t="s">
        <v>47</v>
      </c>
      <c r="C76" s="9"/>
      <c r="D76" s="9"/>
      <c r="E76" s="9"/>
      <c r="F76" s="9"/>
      <c r="G76" s="9"/>
      <c r="H76" s="9">
        <f t="shared" si="0"/>
        <v>0</v>
      </c>
    </row>
    <row r="77" spans="1:8" ht="15.75" hidden="1" x14ac:dyDescent="0.25">
      <c r="B77" s="10" t="s">
        <v>48</v>
      </c>
      <c r="C77" s="9"/>
      <c r="D77" s="9"/>
      <c r="E77" s="9"/>
      <c r="F77" s="9"/>
      <c r="G77" s="9"/>
      <c r="H77" s="9">
        <f t="shared" si="0"/>
        <v>0</v>
      </c>
    </row>
    <row r="78" spans="1:8" ht="15.75" hidden="1" x14ac:dyDescent="0.25">
      <c r="B78" s="10" t="s">
        <v>49</v>
      </c>
      <c r="C78" s="9"/>
      <c r="D78" s="9"/>
      <c r="E78" s="9"/>
      <c r="F78" s="9"/>
      <c r="G78" s="9"/>
      <c r="H78" s="9">
        <f t="shared" si="0"/>
        <v>0</v>
      </c>
    </row>
    <row r="79" spans="1:8" ht="15.75" hidden="1" x14ac:dyDescent="0.25">
      <c r="B79" s="10" t="s">
        <v>50</v>
      </c>
      <c r="C79" s="9"/>
      <c r="D79" s="9"/>
      <c r="E79" s="9"/>
      <c r="F79" s="9"/>
      <c r="G79" s="9"/>
      <c r="H79" s="9">
        <f t="shared" si="0"/>
        <v>0</v>
      </c>
    </row>
    <row r="80" spans="1:8" ht="15.75" hidden="1" x14ac:dyDescent="0.25">
      <c r="B80" s="10" t="s">
        <v>51</v>
      </c>
      <c r="C80" s="9"/>
      <c r="D80" s="9"/>
      <c r="E80" s="9"/>
      <c r="F80" s="9"/>
      <c r="G80" s="9"/>
      <c r="H80" s="9">
        <f t="shared" si="0"/>
        <v>0</v>
      </c>
    </row>
    <row r="81" spans="2:8" ht="15.75" hidden="1" x14ac:dyDescent="0.25">
      <c r="B81" s="10" t="s">
        <v>52</v>
      </c>
      <c r="C81" s="9"/>
      <c r="D81" s="9"/>
      <c r="E81" s="9"/>
      <c r="F81" s="9"/>
      <c r="G81" s="9"/>
      <c r="H81" s="9">
        <f t="shared" si="0"/>
        <v>0</v>
      </c>
    </row>
    <row r="82" spans="2:8" ht="15.75" hidden="1" x14ac:dyDescent="0.25">
      <c r="B82" s="10" t="s">
        <v>53</v>
      </c>
      <c r="C82" s="9"/>
      <c r="D82" s="9"/>
      <c r="E82" s="9"/>
      <c r="F82" s="9"/>
      <c r="G82" s="9"/>
      <c r="H82" s="9">
        <f t="shared" si="0"/>
        <v>0</v>
      </c>
    </row>
    <row r="83" spans="2:8" ht="15.75" hidden="1" x14ac:dyDescent="0.25">
      <c r="B83" s="10" t="s">
        <v>54</v>
      </c>
      <c r="C83" s="9"/>
      <c r="D83" s="9"/>
      <c r="E83" s="9"/>
      <c r="F83" s="9"/>
      <c r="G83" s="9"/>
      <c r="H83" s="9">
        <f t="shared" si="0"/>
        <v>0</v>
      </c>
    </row>
    <row r="84" spans="2:8" ht="15.75" hidden="1" x14ac:dyDescent="0.25">
      <c r="B84" s="10" t="s">
        <v>55</v>
      </c>
      <c r="C84" s="9"/>
      <c r="D84" s="9"/>
      <c r="E84" s="9"/>
      <c r="F84" s="9"/>
      <c r="G84" s="9"/>
      <c r="H84" s="9">
        <f t="shared" si="0"/>
        <v>0</v>
      </c>
    </row>
    <row r="85" spans="2:8" ht="15.75" hidden="1" x14ac:dyDescent="0.25">
      <c r="B85" s="10" t="s">
        <v>56</v>
      </c>
      <c r="C85" s="9"/>
      <c r="D85" s="9"/>
      <c r="E85" s="9"/>
      <c r="F85" s="9"/>
      <c r="G85" s="9"/>
      <c r="H85" s="9">
        <f t="shared" si="0"/>
        <v>0</v>
      </c>
    </row>
    <row r="86" spans="2:8" ht="15.75" hidden="1" x14ac:dyDescent="0.25">
      <c r="B86" s="10" t="s">
        <v>57</v>
      </c>
      <c r="C86" s="9"/>
      <c r="D86" s="9"/>
      <c r="E86" s="9"/>
      <c r="F86" s="9"/>
      <c r="G86" s="9"/>
      <c r="H86" s="9">
        <f t="shared" si="0"/>
        <v>0</v>
      </c>
    </row>
    <row r="87" spans="2:8" ht="15.75" hidden="1" x14ac:dyDescent="0.25">
      <c r="B87" s="10" t="s">
        <v>58</v>
      </c>
      <c r="C87" s="9"/>
      <c r="D87" s="9"/>
      <c r="E87" s="9"/>
      <c r="F87" s="9"/>
      <c r="G87" s="9"/>
      <c r="H87" s="9">
        <f t="shared" si="0"/>
        <v>0</v>
      </c>
    </row>
    <row r="88" spans="2:8" ht="15.75" hidden="1" x14ac:dyDescent="0.25">
      <c r="B88" s="10" t="s">
        <v>59</v>
      </c>
      <c r="C88" s="9"/>
      <c r="D88" s="9"/>
      <c r="E88" s="9"/>
      <c r="F88" s="9"/>
      <c r="G88" s="9"/>
      <c r="H88" s="9">
        <f t="shared" si="0"/>
        <v>0</v>
      </c>
    </row>
    <row r="89" spans="2:8" ht="15.75" hidden="1" x14ac:dyDescent="0.25">
      <c r="B89" s="10" t="s">
        <v>60</v>
      </c>
      <c r="C89" s="9"/>
      <c r="D89" s="9"/>
      <c r="E89" s="9"/>
      <c r="F89" s="9"/>
      <c r="G89" s="9"/>
      <c r="H89" s="9">
        <f t="shared" si="0"/>
        <v>0</v>
      </c>
    </row>
    <row r="90" spans="2:8" ht="15.75" hidden="1" x14ac:dyDescent="0.25">
      <c r="B90" s="10" t="s">
        <v>61</v>
      </c>
      <c r="C90" s="9"/>
      <c r="D90" s="9"/>
      <c r="E90" s="9"/>
      <c r="F90" s="9"/>
      <c r="G90" s="9"/>
      <c r="H90" s="9">
        <f t="shared" si="0"/>
        <v>0</v>
      </c>
    </row>
    <row r="91" spans="2:8" ht="15.75" hidden="1" x14ac:dyDescent="0.25">
      <c r="B91" s="10" t="s">
        <v>62</v>
      </c>
      <c r="C91" s="9"/>
      <c r="D91" s="9"/>
      <c r="E91" s="9"/>
      <c r="F91" s="9"/>
      <c r="G91" s="9"/>
      <c r="H91" s="9">
        <f t="shared" si="0"/>
        <v>0</v>
      </c>
    </row>
    <row r="92" spans="2:8" ht="15.75" hidden="1" x14ac:dyDescent="0.25">
      <c r="B92" s="10" t="s">
        <v>63</v>
      </c>
      <c r="C92" s="9"/>
      <c r="D92" s="9"/>
      <c r="E92" s="9"/>
      <c r="F92" s="9"/>
      <c r="G92" s="9"/>
      <c r="H92" s="9">
        <f t="shared" si="0"/>
        <v>0</v>
      </c>
    </row>
    <row r="93" spans="2:8" ht="15.75" hidden="1" x14ac:dyDescent="0.25">
      <c r="B93" s="10" t="s">
        <v>64</v>
      </c>
      <c r="C93" s="9"/>
      <c r="D93" s="9"/>
      <c r="E93" s="9"/>
      <c r="F93" s="9"/>
      <c r="G93" s="9"/>
      <c r="H93" s="9">
        <f t="shared" si="0"/>
        <v>0</v>
      </c>
    </row>
    <row r="94" spans="2:8" ht="15.75" hidden="1" x14ac:dyDescent="0.25">
      <c r="B94" s="10" t="s">
        <v>65</v>
      </c>
      <c r="C94" s="9"/>
      <c r="D94" s="9"/>
      <c r="E94" s="9"/>
      <c r="F94" s="9"/>
      <c r="G94" s="9"/>
      <c r="H94" s="9">
        <f t="shared" si="0"/>
        <v>0</v>
      </c>
    </row>
    <row r="95" spans="2:8" ht="15.75" hidden="1" x14ac:dyDescent="0.25">
      <c r="B95" s="10" t="s">
        <v>66</v>
      </c>
      <c r="C95" s="9"/>
      <c r="D95" s="9"/>
      <c r="E95" s="9"/>
      <c r="F95" s="9"/>
      <c r="G95" s="9"/>
      <c r="H95" s="9">
        <f t="shared" si="0"/>
        <v>0</v>
      </c>
    </row>
    <row r="96" spans="2:8" ht="15.75" hidden="1" x14ac:dyDescent="0.25">
      <c r="B96" s="10" t="s">
        <v>67</v>
      </c>
      <c r="C96" s="9"/>
      <c r="D96" s="9"/>
      <c r="E96" s="9"/>
      <c r="F96" s="9"/>
      <c r="G96" s="9"/>
      <c r="H96" s="9">
        <f t="shared" si="0"/>
        <v>0</v>
      </c>
    </row>
    <row r="97" spans="2:8" ht="15.75" hidden="1" x14ac:dyDescent="0.25">
      <c r="B97" s="10" t="s">
        <v>68</v>
      </c>
      <c r="C97" s="9"/>
      <c r="D97" s="9"/>
      <c r="E97" s="9"/>
      <c r="F97" s="9"/>
      <c r="G97" s="9"/>
      <c r="H97" s="9">
        <f t="shared" si="0"/>
        <v>0</v>
      </c>
    </row>
    <row r="98" spans="2:8" ht="15.75" hidden="1" x14ac:dyDescent="0.25">
      <c r="B98" s="10" t="s">
        <v>69</v>
      </c>
      <c r="C98" s="9"/>
      <c r="D98" s="9"/>
      <c r="E98" s="9"/>
      <c r="F98" s="9"/>
      <c r="G98" s="9"/>
      <c r="H98" s="9">
        <f t="shared" si="0"/>
        <v>0</v>
      </c>
    </row>
    <row r="99" spans="2:8" ht="15.75" hidden="1" x14ac:dyDescent="0.25">
      <c r="B99" s="10" t="s">
        <v>70</v>
      </c>
      <c r="C99" s="9"/>
      <c r="D99" s="9"/>
      <c r="E99" s="9"/>
      <c r="F99" s="9"/>
      <c r="G99" s="9"/>
      <c r="H99" s="9">
        <f t="shared" si="0"/>
        <v>0</v>
      </c>
    </row>
    <row r="100" spans="2:8" ht="15.75" hidden="1" x14ac:dyDescent="0.25">
      <c r="B100" s="10" t="s">
        <v>71</v>
      </c>
      <c r="C100" s="9"/>
      <c r="D100" s="9"/>
      <c r="E100" s="9"/>
      <c r="F100" s="9"/>
      <c r="G100" s="9"/>
      <c r="H100" s="9">
        <f t="shared" si="0"/>
        <v>0</v>
      </c>
    </row>
    <row r="101" spans="2:8" ht="15.75" hidden="1" x14ac:dyDescent="0.25">
      <c r="B101" s="10" t="s">
        <v>72</v>
      </c>
      <c r="C101" s="9"/>
      <c r="D101" s="9"/>
      <c r="E101" s="9"/>
      <c r="F101" s="9"/>
      <c r="G101" s="9"/>
      <c r="H101" s="9">
        <f t="shared" si="0"/>
        <v>0</v>
      </c>
    </row>
    <row r="102" spans="2:8" ht="15.75" hidden="1" x14ac:dyDescent="0.25">
      <c r="B102" s="10" t="s">
        <v>73</v>
      </c>
      <c r="C102" s="9"/>
      <c r="D102" s="9"/>
      <c r="E102" s="9"/>
      <c r="F102" s="9"/>
      <c r="G102" s="9"/>
      <c r="H102" s="9">
        <f t="shared" si="0"/>
        <v>0</v>
      </c>
    </row>
    <row r="103" spans="2:8" ht="15.75" hidden="1" x14ac:dyDescent="0.25">
      <c r="B103" s="10" t="s">
        <v>74</v>
      </c>
      <c r="C103" s="9"/>
      <c r="D103" s="9"/>
      <c r="E103" s="9"/>
      <c r="F103" s="9"/>
      <c r="G103" s="9"/>
      <c r="H103" s="9">
        <f t="shared" si="0"/>
        <v>0</v>
      </c>
    </row>
    <row r="104" spans="2:8" ht="15.75" hidden="1" x14ac:dyDescent="0.25">
      <c r="B104" s="10" t="s">
        <v>75</v>
      </c>
      <c r="C104" s="9"/>
      <c r="D104" s="9"/>
      <c r="E104" s="9"/>
      <c r="F104" s="9"/>
      <c r="G104" s="9"/>
      <c r="H104" s="9">
        <f t="shared" si="0"/>
        <v>0</v>
      </c>
    </row>
    <row r="105" spans="2:8" ht="15.75" hidden="1" x14ac:dyDescent="0.25">
      <c r="B105" s="10" t="s">
        <v>76</v>
      </c>
      <c r="C105" s="9"/>
      <c r="D105" s="9"/>
      <c r="E105" s="9"/>
      <c r="F105" s="9"/>
      <c r="G105" s="9"/>
      <c r="H105" s="9"/>
    </row>
    <row r="106" spans="2:8" ht="15.75" hidden="1" x14ac:dyDescent="0.25">
      <c r="B106" s="10" t="s">
        <v>77</v>
      </c>
      <c r="C106" s="9"/>
      <c r="D106" s="9"/>
      <c r="E106" s="9"/>
      <c r="F106" s="9"/>
      <c r="G106" s="9"/>
      <c r="H106" s="9"/>
    </row>
    <row r="107" spans="2:8" ht="15.75" hidden="1" x14ac:dyDescent="0.25">
      <c r="B107" s="10" t="s">
        <v>78</v>
      </c>
      <c r="C107" s="9"/>
      <c r="D107" s="9"/>
      <c r="E107" s="9"/>
      <c r="F107" s="9"/>
      <c r="G107" s="9"/>
      <c r="H107" s="9"/>
    </row>
    <row r="108" spans="2:8" ht="15.75" hidden="1" x14ac:dyDescent="0.25">
      <c r="B108" s="10" t="s">
        <v>79</v>
      </c>
      <c r="C108" s="9"/>
      <c r="D108" s="9"/>
      <c r="E108" s="9"/>
      <c r="F108" s="9"/>
      <c r="G108" s="9"/>
      <c r="H108" s="9"/>
    </row>
    <row r="109" spans="2:8" ht="15.75" hidden="1" x14ac:dyDescent="0.25">
      <c r="B109" s="10" t="s">
        <v>80</v>
      </c>
      <c r="C109" s="9"/>
      <c r="D109" s="9"/>
      <c r="E109" s="9"/>
      <c r="F109" s="9"/>
      <c r="G109" s="9"/>
      <c r="H109" s="9"/>
    </row>
    <row r="110" spans="2:8" ht="15.75" hidden="1" x14ac:dyDescent="0.25">
      <c r="B110" s="10" t="s">
        <v>81</v>
      </c>
    </row>
    <row r="111" spans="2:8" ht="15.75" hidden="1" x14ac:dyDescent="0.25">
      <c r="B111" s="10" t="s">
        <v>82</v>
      </c>
    </row>
    <row r="112" spans="2:8" ht="15.75" hidden="1" x14ac:dyDescent="0.25">
      <c r="B112" s="10" t="s">
        <v>83</v>
      </c>
    </row>
    <row r="113" spans="2:2" ht="15.75" hidden="1" x14ac:dyDescent="0.25">
      <c r="B113" s="10" t="s">
        <v>84</v>
      </c>
    </row>
    <row r="114" spans="2:2" ht="15.75" hidden="1" x14ac:dyDescent="0.25">
      <c r="B114" s="10" t="s">
        <v>85</v>
      </c>
    </row>
    <row r="115" spans="2:2" ht="15.75" hidden="1" x14ac:dyDescent="0.25">
      <c r="B115" s="10" t="s">
        <v>86</v>
      </c>
    </row>
    <row r="116" spans="2:2" ht="15.75" hidden="1" x14ac:dyDescent="0.25">
      <c r="B116" s="10" t="s">
        <v>87</v>
      </c>
    </row>
    <row r="117" spans="2:2" ht="15.75" hidden="1" x14ac:dyDescent="0.25">
      <c r="B117" s="10" t="s">
        <v>88</v>
      </c>
    </row>
    <row r="118" spans="2:2" ht="15.75" hidden="1" x14ac:dyDescent="0.25">
      <c r="B118" s="10" t="s">
        <v>89</v>
      </c>
    </row>
    <row r="119" spans="2:2" ht="15.75" hidden="1" x14ac:dyDescent="0.25">
      <c r="B119" s="10" t="s">
        <v>90</v>
      </c>
    </row>
    <row r="120" spans="2:2" ht="15.75" hidden="1" x14ac:dyDescent="0.25">
      <c r="B120" s="10" t="s">
        <v>91</v>
      </c>
    </row>
    <row r="121" spans="2:2" ht="15.75" hidden="1" x14ac:dyDescent="0.25">
      <c r="B121" s="10" t="s">
        <v>94</v>
      </c>
    </row>
    <row r="122" spans="2:2" ht="15.75" hidden="1" x14ac:dyDescent="0.25">
      <c r="B122" s="10" t="s">
        <v>93</v>
      </c>
    </row>
    <row r="123" spans="2:2" ht="15.75" hidden="1" x14ac:dyDescent="0.25">
      <c r="B123" s="10" t="s">
        <v>92</v>
      </c>
    </row>
    <row r="124" spans="2:2" ht="15.75" x14ac:dyDescent="0.25">
      <c r="B124" s="9"/>
    </row>
    <row r="125" spans="2:2" ht="15.75" x14ac:dyDescent="0.25">
      <c r="B125" s="9"/>
    </row>
    <row r="126" spans="2:2" ht="15.75" x14ac:dyDescent="0.25">
      <c r="B126" s="9"/>
    </row>
    <row r="127" spans="2:2" ht="15.75" x14ac:dyDescent="0.25">
      <c r="B127" s="9"/>
    </row>
    <row r="128" spans="2:2" ht="15.75" x14ac:dyDescent="0.25">
      <c r="B128" s="9"/>
    </row>
  </sheetData>
  <autoFilter ref="A3:H123">
    <filterColumn colId="6">
      <customFilters>
        <customFilter operator="notEqual" val=" "/>
      </customFilters>
    </filterColumn>
  </autoFilter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P111"/>
  <sheetViews>
    <sheetView workbookViewId="0">
      <selection sqref="A1:P1"/>
    </sheetView>
  </sheetViews>
  <sheetFormatPr defaultRowHeight="15" x14ac:dyDescent="0.25"/>
  <cols>
    <col min="1" max="1" width="7.42578125" style="1" bestFit="1" customWidth="1"/>
    <col min="2" max="2" width="10.7109375" style="1" hidden="1" customWidth="1"/>
    <col min="3" max="3" width="22.42578125" style="1" bestFit="1" customWidth="1"/>
    <col min="4" max="4" width="9.7109375" style="1" customWidth="1"/>
    <col min="5" max="5" width="7.85546875" style="1" bestFit="1" customWidth="1"/>
    <col min="6" max="14" width="6.7109375" style="1" bestFit="1" customWidth="1"/>
    <col min="15" max="15" width="12.5703125" style="8" bestFit="1" customWidth="1"/>
    <col min="16" max="16" width="10.5703125" style="8" hidden="1" customWidth="1"/>
    <col min="17" max="16384" width="9.140625" style="1"/>
  </cols>
  <sheetData>
    <row r="1" spans="1:16" ht="61.5" x14ac:dyDescent="0.9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 x14ac:dyDescent="0.3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.75" x14ac:dyDescent="0.3">
      <c r="A3" s="53" t="s">
        <v>1</v>
      </c>
      <c r="B3" s="54"/>
      <c r="C3" s="55"/>
      <c r="D3" s="56" t="s">
        <v>2</v>
      </c>
      <c r="E3" s="56"/>
      <c r="F3" s="5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.75" x14ac:dyDescent="0.3">
      <c r="A4" s="58" t="s">
        <v>3</v>
      </c>
      <c r="B4" s="28"/>
      <c r="C4" s="29"/>
      <c r="D4" s="33" t="s">
        <v>4</v>
      </c>
      <c r="E4" s="33"/>
      <c r="F4" s="59"/>
      <c r="G4" s="3"/>
      <c r="H4" s="3"/>
      <c r="I4" s="3"/>
      <c r="J4" s="3"/>
      <c r="K4" s="3"/>
      <c r="L4" s="3"/>
      <c r="M4" s="3"/>
      <c r="N4" s="3"/>
      <c r="O4" s="4"/>
      <c r="P4" s="3"/>
    </row>
    <row r="5" spans="1:16" ht="18.75" x14ac:dyDescent="0.3">
      <c r="A5" s="58" t="s">
        <v>5</v>
      </c>
      <c r="B5" s="28"/>
      <c r="C5" s="29"/>
      <c r="D5" s="33" t="s">
        <v>6</v>
      </c>
      <c r="E5" s="33"/>
      <c r="F5" s="59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.75" x14ac:dyDescent="0.3">
      <c r="A6" s="58" t="s">
        <v>7</v>
      </c>
      <c r="B6" s="28"/>
      <c r="C6" s="29"/>
      <c r="D6" s="34" t="s">
        <v>25</v>
      </c>
      <c r="E6" s="34"/>
      <c r="F6" s="60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.75" x14ac:dyDescent="0.3">
      <c r="A7" s="58" t="s">
        <v>8</v>
      </c>
      <c r="B7" s="28"/>
      <c r="C7" s="29"/>
      <c r="D7" s="33" t="s">
        <v>9</v>
      </c>
      <c r="E7" s="33"/>
      <c r="F7" s="59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9.5" thickBot="1" x14ac:dyDescent="0.35">
      <c r="A8" s="61" t="s">
        <v>10</v>
      </c>
      <c r="B8" s="62"/>
      <c r="C8" s="63"/>
      <c r="D8" s="151" t="s">
        <v>31</v>
      </c>
      <c r="E8" s="151"/>
      <c r="F8" s="152"/>
      <c r="O8" s="3"/>
      <c r="P8" s="3"/>
    </row>
    <row r="9" spans="1:16" customFormat="1" ht="15.75" thickBot="1" x14ac:dyDescent="0.3"/>
    <row r="10" spans="1:16" ht="19.5" thickBot="1" x14ac:dyDescent="0.35">
      <c r="A10" s="3"/>
      <c r="B10" s="3"/>
      <c r="C10" s="19"/>
      <c r="D10" s="2"/>
      <c r="E10" s="105" t="s">
        <v>12</v>
      </c>
      <c r="F10" s="106"/>
      <c r="G10" s="106"/>
      <c r="H10" s="106"/>
      <c r="I10" s="106"/>
      <c r="J10" s="106"/>
      <c r="K10" s="106"/>
      <c r="L10" s="106"/>
      <c r="M10" s="106"/>
      <c r="N10" s="107"/>
      <c r="O10" s="3"/>
      <c r="P10" s="3"/>
    </row>
    <row r="11" spans="1:16" ht="48" thickBot="1" x14ac:dyDescent="0.3">
      <c r="A11" s="170" t="s">
        <v>13</v>
      </c>
      <c r="B11" s="171" t="s">
        <v>20</v>
      </c>
      <c r="C11" s="171" t="s">
        <v>14</v>
      </c>
      <c r="D11" s="167" t="s">
        <v>109</v>
      </c>
      <c r="E11" s="174">
        <v>10</v>
      </c>
      <c r="F11" s="172">
        <v>9</v>
      </c>
      <c r="G11" s="172">
        <v>8</v>
      </c>
      <c r="H11" s="172">
        <v>7</v>
      </c>
      <c r="I11" s="172">
        <v>6</v>
      </c>
      <c r="J11" s="172">
        <v>5</v>
      </c>
      <c r="K11" s="172">
        <v>4</v>
      </c>
      <c r="L11" s="172">
        <v>3</v>
      </c>
      <c r="M11" s="172">
        <v>2</v>
      </c>
      <c r="N11" s="175">
        <v>1</v>
      </c>
      <c r="O11" s="173" t="s">
        <v>15</v>
      </c>
      <c r="P11" s="168" t="s">
        <v>16</v>
      </c>
    </row>
    <row r="12" spans="1:16" ht="15.75" x14ac:dyDescent="0.25">
      <c r="A12" s="45">
        <v>4</v>
      </c>
      <c r="B12" s="123">
        <v>43</v>
      </c>
      <c r="C12" s="124" t="str">
        <f>VLOOKUP(B12,'Evidenční listina'!A:B,2,0)</f>
        <v>Arnhof Christoph</v>
      </c>
      <c r="D12" s="68" t="str">
        <f>IF(VLOOKUP(B12,'Evidenční listina'!A:G,4,0)=0,"",VLOOKUP(B12,'Evidenční listina'!A:G,4,0))</f>
        <v/>
      </c>
      <c r="E12" s="125">
        <v>5</v>
      </c>
      <c r="F12" s="124">
        <v>5</v>
      </c>
      <c r="G12" s="124">
        <v>5</v>
      </c>
      <c r="H12" s="124"/>
      <c r="I12" s="124"/>
      <c r="J12" s="124"/>
      <c r="K12" s="124"/>
      <c r="L12" s="124"/>
      <c r="M12" s="124"/>
      <c r="N12" s="126"/>
      <c r="O12" s="127">
        <f>(E12*10)+(F12*9)+(G12*8)+(H12*7)+(I12*6)+(J12*5)+(K12*4)+(L12*3)+(M12*2)+(N12*1)</f>
        <v>135</v>
      </c>
      <c r="P12" s="116">
        <f>SUM(E12:N12)</f>
        <v>15</v>
      </c>
    </row>
    <row r="13" spans="1:16" ht="15.75" x14ac:dyDescent="0.25">
      <c r="A13" s="92">
        <v>3</v>
      </c>
      <c r="B13" s="112">
        <v>42</v>
      </c>
      <c r="C13" s="113" t="str">
        <f>VLOOKUP(B13,'Evidenční listina'!A:B,2,0)</f>
        <v>Woytaček Michael</v>
      </c>
      <c r="D13" s="158" t="str">
        <f>IF(VLOOKUP(B13,'Evidenční listina'!A:G,4,0)=0,"",VLOOKUP(B13,'Evidenční listina'!A:G,4,0))</f>
        <v/>
      </c>
      <c r="E13" s="114">
        <v>4</v>
      </c>
      <c r="F13" s="113">
        <v>8</v>
      </c>
      <c r="G13" s="113">
        <v>2</v>
      </c>
      <c r="H13" s="113">
        <v>1</v>
      </c>
      <c r="I13" s="113"/>
      <c r="J13" s="113"/>
      <c r="K13" s="113"/>
      <c r="L13" s="113"/>
      <c r="M13" s="113"/>
      <c r="N13" s="115"/>
      <c r="O13" s="120">
        <f>(E13*10)+(F13*9)+(G13*8)+(H13*7)+(I13*6)+(J13*5)+(K13*4)+(L13*3)+(M13*2)+(N13*1)</f>
        <v>135</v>
      </c>
      <c r="P13" s="116">
        <f>SUM(E13:N13)</f>
        <v>15</v>
      </c>
    </row>
    <row r="14" spans="1:16" ht="15.75" x14ac:dyDescent="0.25">
      <c r="A14" s="37">
        <v>2</v>
      </c>
      <c r="B14" s="100">
        <v>40</v>
      </c>
      <c r="C14" s="101" t="str">
        <f>VLOOKUP(B14,'Evidenční listina'!A:B,2,0)</f>
        <v>Winkler Rudolf</v>
      </c>
      <c r="D14" s="159" t="str">
        <f>IF(VLOOKUP(B14,'Evidenční listina'!A:G,4,0)=0,"",VLOOKUP(B14,'Evidenční listina'!A:G,4,0))</f>
        <v/>
      </c>
      <c r="E14" s="108">
        <v>4</v>
      </c>
      <c r="F14" s="101">
        <v>7</v>
      </c>
      <c r="G14" s="101">
        <v>4</v>
      </c>
      <c r="H14" s="101"/>
      <c r="I14" s="101"/>
      <c r="J14" s="101"/>
      <c r="K14" s="101"/>
      <c r="L14" s="101"/>
      <c r="M14" s="101"/>
      <c r="N14" s="109"/>
      <c r="O14" s="119">
        <f>(E14*10)+(F14*9)+(G14*8)+(H14*7)+(I14*6)+(J14*5)+(K14*4)+(L14*3)+(M14*2)+(N14*1)</f>
        <v>135</v>
      </c>
      <c r="P14" s="116">
        <f>SUM(E14:N14)</f>
        <v>15</v>
      </c>
    </row>
    <row r="15" spans="1:16" ht="15.75" x14ac:dyDescent="0.25">
      <c r="A15" s="92">
        <v>1</v>
      </c>
      <c r="B15" s="112">
        <v>30</v>
      </c>
      <c r="C15" s="113" t="str">
        <f>VLOOKUP(B15,'Evidenční listina'!A:B,2,0)</f>
        <v>Vaněrek Josef</v>
      </c>
      <c r="D15" s="158" t="str">
        <f>IF(VLOOKUP(B15,'Evidenční listina'!A:G,4,0)=0,"",VLOOKUP(B15,'Evidenční listina'!A:G,4,0))</f>
        <v/>
      </c>
      <c r="E15" s="114">
        <v>2</v>
      </c>
      <c r="F15" s="113">
        <v>11</v>
      </c>
      <c r="G15" s="113">
        <v>2</v>
      </c>
      <c r="H15" s="113"/>
      <c r="I15" s="113"/>
      <c r="J15" s="113"/>
      <c r="K15" s="113"/>
      <c r="L15" s="113"/>
      <c r="M15" s="113"/>
      <c r="N15" s="115"/>
      <c r="O15" s="120">
        <f>(E15*10)+(F15*9)+(G15*8)+(H15*7)+(I15*6)+(J15*5)+(K15*4)+(L15*3)+(M15*2)+(N15*1)</f>
        <v>135</v>
      </c>
      <c r="P15" s="116">
        <f>SUM(E15:N15)</f>
        <v>15</v>
      </c>
    </row>
    <row r="16" spans="1:16" ht="15.75" x14ac:dyDescent="0.25">
      <c r="A16" s="37">
        <v>5</v>
      </c>
      <c r="B16" s="100">
        <v>19</v>
      </c>
      <c r="C16" s="101" t="str">
        <f>VLOOKUP(B16,'Evidenční listina'!A:B,2,0)</f>
        <v>Matyšek František</v>
      </c>
      <c r="D16" s="159" t="str">
        <f>IF(VLOOKUP(B16,'Evidenční listina'!A:G,4,0)=0,"",VLOOKUP(B16,'Evidenční listina'!A:G,4,0))</f>
        <v>x</v>
      </c>
      <c r="E16" s="176">
        <v>4.01</v>
      </c>
      <c r="F16" s="101">
        <v>7</v>
      </c>
      <c r="G16" s="101">
        <v>3</v>
      </c>
      <c r="H16" s="101">
        <v>1</v>
      </c>
      <c r="I16" s="101"/>
      <c r="J16" s="101"/>
      <c r="K16" s="101"/>
      <c r="L16" s="101"/>
      <c r="M16" s="101"/>
      <c r="N16" s="109"/>
      <c r="O16" s="119">
        <f>(E16*10)+(F16*9)+(G16*8)+(H16*7)+(I16*6)+(J16*5)+(K16*4)+(L16*3)+(M16*2)+(N16*1)</f>
        <v>134.1</v>
      </c>
      <c r="P16" s="169">
        <f>SUM(E16:N16)</f>
        <v>15.01</v>
      </c>
    </row>
    <row r="17" spans="1:16" ht="15.75" x14ac:dyDescent="0.25">
      <c r="A17" s="92">
        <v>6</v>
      </c>
      <c r="B17" s="112">
        <v>31</v>
      </c>
      <c r="C17" s="113" t="str">
        <f>VLOOKUP(B17,'Evidenční listina'!A:B,2,0)</f>
        <v>Kučera Roman</v>
      </c>
      <c r="D17" s="158" t="str">
        <f>IF(VLOOKUP(B17,'Evidenční listina'!A:G,4,0)=0,"",VLOOKUP(B17,'Evidenční listina'!A:G,4,0))</f>
        <v/>
      </c>
      <c r="E17" s="114">
        <v>4</v>
      </c>
      <c r="F17" s="113">
        <v>7</v>
      </c>
      <c r="G17" s="113">
        <v>3</v>
      </c>
      <c r="H17" s="113">
        <v>1</v>
      </c>
      <c r="I17" s="113"/>
      <c r="J17" s="113"/>
      <c r="K17" s="113"/>
      <c r="L17" s="113"/>
      <c r="M17" s="113"/>
      <c r="N17" s="115"/>
      <c r="O17" s="120">
        <f>(E17*10)+(F17*9)+(G17*8)+(H17*7)+(I17*6)+(J17*5)+(K17*4)+(L17*3)+(M17*2)+(N17*1)</f>
        <v>134</v>
      </c>
      <c r="P17" s="116">
        <f>SUM(E17:N17)</f>
        <v>15</v>
      </c>
    </row>
    <row r="18" spans="1:16" ht="15.75" x14ac:dyDescent="0.25">
      <c r="A18" s="37">
        <v>7</v>
      </c>
      <c r="B18" s="100">
        <v>8</v>
      </c>
      <c r="C18" s="101" t="str">
        <f>VLOOKUP(B18,'Evidenční listina'!A:B,2,0)</f>
        <v>Bina Karel</v>
      </c>
      <c r="D18" s="159" t="str">
        <f>IF(VLOOKUP(B18,'Evidenční listina'!A:G,4,0)=0,"",VLOOKUP(B18,'Evidenční listina'!A:G,4,0))</f>
        <v/>
      </c>
      <c r="E18" s="108">
        <v>5</v>
      </c>
      <c r="F18" s="101">
        <v>4</v>
      </c>
      <c r="G18" s="101">
        <v>4</v>
      </c>
      <c r="H18" s="101">
        <v>2</v>
      </c>
      <c r="I18" s="101"/>
      <c r="J18" s="101"/>
      <c r="K18" s="101"/>
      <c r="L18" s="101"/>
      <c r="M18" s="101"/>
      <c r="N18" s="109"/>
      <c r="O18" s="119">
        <f>(E18*10)+(F18*9)+(G18*8)+(H18*7)+(I18*6)+(J18*5)+(K18*4)+(L18*3)+(M18*2)+(N18*1)</f>
        <v>132</v>
      </c>
      <c r="P18" s="116">
        <f>SUM(E18:N18)</f>
        <v>15</v>
      </c>
    </row>
    <row r="19" spans="1:16" ht="15.75" x14ac:dyDescent="0.25">
      <c r="A19" s="92">
        <v>8</v>
      </c>
      <c r="B19" s="112">
        <v>12</v>
      </c>
      <c r="C19" s="113" t="str">
        <f>VLOOKUP(B19,'Evidenční listina'!A:B,2,0)</f>
        <v>Molek Vlastimil</v>
      </c>
      <c r="D19" s="158" t="str">
        <f>IF(VLOOKUP(B19,'Evidenční listina'!A:G,4,0)=0,"",VLOOKUP(B19,'Evidenční listina'!A:G,4,0))</f>
        <v/>
      </c>
      <c r="E19" s="114">
        <v>4</v>
      </c>
      <c r="F19" s="113">
        <v>5</v>
      </c>
      <c r="G19" s="113">
        <v>4</v>
      </c>
      <c r="H19" s="113">
        <v>2</v>
      </c>
      <c r="I19" s="113"/>
      <c r="J19" s="113"/>
      <c r="K19" s="113"/>
      <c r="L19" s="113"/>
      <c r="M19" s="113"/>
      <c r="N19" s="115"/>
      <c r="O19" s="120">
        <f>(E19*10)+(F19*9)+(G19*8)+(H19*7)+(I19*6)+(J19*5)+(K19*4)+(L19*3)+(M19*2)+(N19*1)</f>
        <v>131</v>
      </c>
      <c r="P19" s="116">
        <f>SUM(E19:N19)</f>
        <v>15</v>
      </c>
    </row>
    <row r="20" spans="1:16" ht="15.75" x14ac:dyDescent="0.25">
      <c r="A20" s="37">
        <v>9</v>
      </c>
      <c r="B20" s="100">
        <v>21</v>
      </c>
      <c r="C20" s="101" t="str">
        <f>VLOOKUP(B20,'Evidenční listina'!A:B,2,0)</f>
        <v>Čermák Jiří</v>
      </c>
      <c r="D20" s="159" t="str">
        <f>IF(VLOOKUP(B20,'Evidenční listina'!A:G,4,0)=0,"",VLOOKUP(B20,'Evidenční listina'!A:G,4,0))</f>
        <v>x</v>
      </c>
      <c r="E20" s="108">
        <v>3</v>
      </c>
      <c r="F20" s="101">
        <v>5</v>
      </c>
      <c r="G20" s="101">
        <v>7</v>
      </c>
      <c r="H20" s="101"/>
      <c r="I20" s="101"/>
      <c r="J20" s="101"/>
      <c r="K20" s="101"/>
      <c r="L20" s="101"/>
      <c r="M20" s="101"/>
      <c r="N20" s="109"/>
      <c r="O20" s="119">
        <f>(E20*10)+(F20*9)+(G20*8)+(H20*7)+(I20*6)+(J20*5)+(K20*4)+(L20*3)+(M20*2)+(N20*1)</f>
        <v>131</v>
      </c>
      <c r="P20" s="116">
        <f>SUM(E20:N20)</f>
        <v>15</v>
      </c>
    </row>
    <row r="21" spans="1:16" ht="15.75" x14ac:dyDescent="0.25">
      <c r="A21" s="92">
        <v>10</v>
      </c>
      <c r="B21" s="112">
        <v>32</v>
      </c>
      <c r="C21" s="113" t="str">
        <f>VLOOKUP(B21,'Evidenční listina'!A:B,2,0)</f>
        <v>Entler Tomáš</v>
      </c>
      <c r="D21" s="158" t="str">
        <f>IF(VLOOKUP(B21,'Evidenční listina'!A:G,4,0)=0,"",VLOOKUP(B21,'Evidenční listina'!A:G,4,0))</f>
        <v/>
      </c>
      <c r="E21" s="114">
        <v>3</v>
      </c>
      <c r="F21" s="113">
        <v>5</v>
      </c>
      <c r="G21" s="113">
        <v>3</v>
      </c>
      <c r="H21" s="113">
        <v>3</v>
      </c>
      <c r="I21" s="113">
        <v>1</v>
      </c>
      <c r="J21" s="113"/>
      <c r="K21" s="113"/>
      <c r="L21" s="113"/>
      <c r="M21" s="113"/>
      <c r="N21" s="115"/>
      <c r="O21" s="120">
        <f>(E21*10)+(F21*9)+(G21*8)+(H21*7)+(I21*6)+(J21*5)+(K21*4)+(L21*3)+(M21*2)+(N21*1)</f>
        <v>126</v>
      </c>
      <c r="P21" s="116">
        <f>SUM(E21:N21)</f>
        <v>15</v>
      </c>
    </row>
    <row r="22" spans="1:16" ht="15.75" x14ac:dyDescent="0.25">
      <c r="A22" s="37">
        <v>11</v>
      </c>
      <c r="B22" s="100">
        <v>10</v>
      </c>
      <c r="C22" s="101" t="str">
        <f>VLOOKUP(B22,'Evidenční listina'!A:B,2,0)</f>
        <v>Šulc David</v>
      </c>
      <c r="D22" s="159" t="str">
        <f>IF(VLOOKUP(B22,'Evidenční listina'!A:G,4,0)=0,"",VLOOKUP(B22,'Evidenční listina'!A:G,4,0))</f>
        <v/>
      </c>
      <c r="E22" s="108">
        <v>3</v>
      </c>
      <c r="F22" s="101">
        <v>4</v>
      </c>
      <c r="G22" s="101">
        <v>3</v>
      </c>
      <c r="H22" s="101">
        <v>4</v>
      </c>
      <c r="I22" s="101">
        <v>1</v>
      </c>
      <c r="J22" s="101"/>
      <c r="K22" s="101"/>
      <c r="L22" s="101"/>
      <c r="M22" s="101"/>
      <c r="N22" s="109"/>
      <c r="O22" s="119">
        <f>(E22*10)+(F22*9)+(G22*8)+(H22*7)+(I22*6)+(J22*5)+(K22*4)+(L22*3)+(M22*2)+(N22*1)</f>
        <v>124</v>
      </c>
      <c r="P22" s="116">
        <f>SUM(E22:N22)</f>
        <v>15</v>
      </c>
    </row>
    <row r="23" spans="1:16" ht="15.75" x14ac:dyDescent="0.25">
      <c r="A23" s="92">
        <v>12</v>
      </c>
      <c r="B23" s="112">
        <v>38</v>
      </c>
      <c r="C23" s="113" t="str">
        <f>VLOOKUP(B23,'Evidenční listina'!A:B,2,0)</f>
        <v>Břínek Milan</v>
      </c>
      <c r="D23" s="158" t="str">
        <f>IF(VLOOKUP(B23,'Evidenční listina'!A:G,4,0)=0,"",VLOOKUP(B23,'Evidenční listina'!A:G,4,0))</f>
        <v/>
      </c>
      <c r="E23" s="114">
        <v>4</v>
      </c>
      <c r="F23" s="113">
        <v>1</v>
      </c>
      <c r="G23" s="113">
        <v>4</v>
      </c>
      <c r="H23" s="113">
        <v>6</v>
      </c>
      <c r="I23" s="113"/>
      <c r="J23" s="113"/>
      <c r="K23" s="113"/>
      <c r="L23" s="113"/>
      <c r="M23" s="113"/>
      <c r="N23" s="115"/>
      <c r="O23" s="120">
        <f>(E23*10)+(F23*9)+(G23*8)+(H23*7)+(I23*6)+(J23*5)+(K23*4)+(L23*3)+(M23*2)+(N23*1)</f>
        <v>123</v>
      </c>
      <c r="P23" s="116">
        <f>SUM(E23:N23)</f>
        <v>15</v>
      </c>
    </row>
    <row r="24" spans="1:16" ht="15.75" x14ac:dyDescent="0.25">
      <c r="A24" s="37">
        <v>13</v>
      </c>
      <c r="B24" s="100">
        <v>28</v>
      </c>
      <c r="C24" s="101" t="str">
        <f>VLOOKUP(B24,'Evidenční listina'!A:B,2,0)</f>
        <v>Kosina Josef</v>
      </c>
      <c r="D24" s="159" t="str">
        <f>IF(VLOOKUP(B24,'Evidenční listina'!A:G,4,0)=0,"",VLOOKUP(B24,'Evidenční listina'!A:G,4,0))</f>
        <v/>
      </c>
      <c r="E24" s="108">
        <v>1</v>
      </c>
      <c r="F24" s="101">
        <v>5</v>
      </c>
      <c r="G24" s="101">
        <v>6</v>
      </c>
      <c r="H24" s="101">
        <v>2</v>
      </c>
      <c r="I24" s="101">
        <v>0</v>
      </c>
      <c r="J24" s="101">
        <v>1</v>
      </c>
      <c r="K24" s="101"/>
      <c r="L24" s="101"/>
      <c r="M24" s="101"/>
      <c r="N24" s="109"/>
      <c r="O24" s="119">
        <f>(E24*10)+(F24*9)+(G24*8)+(H24*7)+(I24*6)+(J24*5)+(K24*4)+(L24*3)+(M24*2)+(N24*1)</f>
        <v>122</v>
      </c>
      <c r="P24" s="116">
        <f>SUM(E24:N24)</f>
        <v>15</v>
      </c>
    </row>
    <row r="25" spans="1:16" ht="15.75" x14ac:dyDescent="0.25">
      <c r="A25" s="92">
        <v>14</v>
      </c>
      <c r="B25" s="112">
        <v>27</v>
      </c>
      <c r="C25" s="113" t="str">
        <f>VLOOKUP(B25,'Evidenční listina'!A:B,2,0)</f>
        <v>Kovář Aleš</v>
      </c>
      <c r="D25" s="158" t="str">
        <f>IF(VLOOKUP(B25,'Evidenční listina'!A:G,4,0)=0,"",VLOOKUP(B25,'Evidenční listina'!A:G,4,0))</f>
        <v/>
      </c>
      <c r="E25" s="114">
        <v>1</v>
      </c>
      <c r="F25" s="113">
        <v>5</v>
      </c>
      <c r="G25" s="113">
        <v>4</v>
      </c>
      <c r="H25" s="113">
        <v>4</v>
      </c>
      <c r="I25" s="113">
        <v>1</v>
      </c>
      <c r="J25" s="113"/>
      <c r="K25" s="113"/>
      <c r="L25" s="113"/>
      <c r="M25" s="113"/>
      <c r="N25" s="115"/>
      <c r="O25" s="120">
        <f>(E25*10)+(F25*9)+(G25*8)+(H25*7)+(I25*6)+(J25*5)+(K25*4)+(L25*3)+(M25*2)+(N25*1)</f>
        <v>121</v>
      </c>
      <c r="P25" s="116">
        <f>SUM(E25:N25)</f>
        <v>15</v>
      </c>
    </row>
    <row r="26" spans="1:16" ht="15.75" x14ac:dyDescent="0.25">
      <c r="A26" s="37">
        <v>15</v>
      </c>
      <c r="B26" s="100">
        <v>33</v>
      </c>
      <c r="C26" s="101" t="str">
        <f>VLOOKUP(B26,'Evidenční listina'!A:B,2,0)</f>
        <v>Boreš Jiří</v>
      </c>
      <c r="D26" s="159" t="str">
        <f>IF(VLOOKUP(B26,'Evidenční listina'!A:G,4,0)=0,"",VLOOKUP(B26,'Evidenční listina'!A:G,4,0))</f>
        <v/>
      </c>
      <c r="E26" s="108">
        <v>0</v>
      </c>
      <c r="F26" s="101">
        <v>5</v>
      </c>
      <c r="G26" s="101">
        <v>3</v>
      </c>
      <c r="H26" s="101">
        <v>7</v>
      </c>
      <c r="I26" s="101"/>
      <c r="J26" s="101"/>
      <c r="K26" s="101"/>
      <c r="L26" s="101"/>
      <c r="M26" s="101"/>
      <c r="N26" s="109"/>
      <c r="O26" s="119">
        <f>(E26*10)+(F26*9)+(G26*8)+(H26*7)+(I26*6)+(J26*5)+(K26*4)+(L26*3)+(M26*2)+(N26*1)</f>
        <v>118</v>
      </c>
      <c r="P26" s="116">
        <f>SUM(E26:N26)</f>
        <v>15</v>
      </c>
    </row>
    <row r="27" spans="1:16" ht="15.75" x14ac:dyDescent="0.25">
      <c r="A27" s="92">
        <v>16</v>
      </c>
      <c r="B27" s="112">
        <v>34</v>
      </c>
      <c r="C27" s="113" t="str">
        <f>VLOOKUP(B27,'Evidenční listina'!A:B,2,0)</f>
        <v>Klatovský Pavel</v>
      </c>
      <c r="D27" s="158" t="str">
        <f>IF(VLOOKUP(B27,'Evidenční listina'!A:G,4,0)=0,"",VLOOKUP(B27,'Evidenční listina'!A:G,4,0))</f>
        <v/>
      </c>
      <c r="E27" s="114">
        <v>1</v>
      </c>
      <c r="F27" s="113">
        <v>4</v>
      </c>
      <c r="G27" s="113">
        <v>4</v>
      </c>
      <c r="H27" s="113">
        <v>3</v>
      </c>
      <c r="I27" s="113">
        <v>3</v>
      </c>
      <c r="J27" s="113"/>
      <c r="K27" s="113"/>
      <c r="L27" s="113"/>
      <c r="M27" s="113"/>
      <c r="N27" s="115"/>
      <c r="O27" s="120">
        <f>(E27*10)+(F27*9)+(G27*8)+(H27*7)+(I27*6)+(J27*5)+(K27*4)+(L27*3)+(M27*2)+(N27*1)</f>
        <v>117</v>
      </c>
      <c r="P27" s="116">
        <f>SUM(E27:N27)</f>
        <v>15</v>
      </c>
    </row>
    <row r="28" spans="1:16" ht="15.75" x14ac:dyDescent="0.25">
      <c r="A28" s="37">
        <v>17</v>
      </c>
      <c r="B28" s="100">
        <v>23</v>
      </c>
      <c r="C28" s="101" t="str">
        <f>VLOOKUP(B28,'Evidenční listina'!A:B,2,0)</f>
        <v>Jordánek Václav</v>
      </c>
      <c r="D28" s="159" t="str">
        <f>IF(VLOOKUP(B28,'Evidenční listina'!A:G,4,0)=0,"",VLOOKUP(B28,'Evidenční listina'!A:G,4,0))</f>
        <v/>
      </c>
      <c r="E28" s="108">
        <v>2</v>
      </c>
      <c r="F28" s="101">
        <v>3</v>
      </c>
      <c r="G28" s="101">
        <v>2</v>
      </c>
      <c r="H28" s="101">
        <v>5</v>
      </c>
      <c r="I28" s="101">
        <v>3</v>
      </c>
      <c r="J28" s="101"/>
      <c r="K28" s="101"/>
      <c r="L28" s="101"/>
      <c r="M28" s="101"/>
      <c r="N28" s="109"/>
      <c r="O28" s="119">
        <f>(E28*10)+(F28*9)+(G28*8)+(H28*7)+(I28*6)+(J28*5)+(K28*4)+(L28*3)+(M28*2)+(N28*1)</f>
        <v>116</v>
      </c>
      <c r="P28" s="116">
        <f>SUM(E28:N28)</f>
        <v>15</v>
      </c>
    </row>
    <row r="29" spans="1:16" ht="15.75" x14ac:dyDescent="0.25">
      <c r="A29" s="92">
        <v>18</v>
      </c>
      <c r="B29" s="112">
        <v>24</v>
      </c>
      <c r="C29" s="113" t="str">
        <f>VLOOKUP(B29,'Evidenční listina'!A:B,2,0)</f>
        <v>Musil Ivo</v>
      </c>
      <c r="D29" s="158" t="str">
        <f>IF(VLOOKUP(B29,'Evidenční listina'!A:G,4,0)=0,"",VLOOKUP(B29,'Evidenční listina'!A:G,4,0))</f>
        <v/>
      </c>
      <c r="E29" s="114">
        <v>2</v>
      </c>
      <c r="F29" s="113">
        <v>4</v>
      </c>
      <c r="G29" s="113">
        <v>1</v>
      </c>
      <c r="H29" s="113">
        <v>4</v>
      </c>
      <c r="I29" s="113">
        <v>3</v>
      </c>
      <c r="J29" s="113">
        <v>1</v>
      </c>
      <c r="K29" s="113"/>
      <c r="L29" s="113"/>
      <c r="M29" s="113"/>
      <c r="N29" s="115"/>
      <c r="O29" s="120">
        <f>(E29*10)+(F29*9)+(G29*8)+(H29*7)+(I29*6)+(J29*5)+(K29*4)+(L29*3)+(M29*2)+(N29*1)</f>
        <v>115</v>
      </c>
      <c r="P29" s="116">
        <f>SUM(E29:N29)</f>
        <v>15</v>
      </c>
    </row>
    <row r="30" spans="1:16" ht="15.75" x14ac:dyDescent="0.25">
      <c r="A30" s="37">
        <v>19</v>
      </c>
      <c r="B30" s="100">
        <v>7</v>
      </c>
      <c r="C30" s="101" t="str">
        <f>VLOOKUP(B30,'Evidenční listina'!A:B,2,0)</f>
        <v>Zmoray Dušan</v>
      </c>
      <c r="D30" s="159" t="str">
        <f>IF(VLOOKUP(B30,'Evidenční listina'!A:G,4,0)=0,"",VLOOKUP(B30,'Evidenční listina'!A:G,4,0))</f>
        <v>x</v>
      </c>
      <c r="E30" s="108">
        <v>1</v>
      </c>
      <c r="F30" s="101">
        <v>4</v>
      </c>
      <c r="G30" s="101">
        <v>4</v>
      </c>
      <c r="H30" s="101">
        <v>2</v>
      </c>
      <c r="I30" s="101">
        <v>2</v>
      </c>
      <c r="J30" s="101">
        <v>1</v>
      </c>
      <c r="K30" s="101">
        <v>1</v>
      </c>
      <c r="L30" s="101"/>
      <c r="M30" s="101"/>
      <c r="N30" s="109"/>
      <c r="O30" s="119">
        <f>(E30*10)+(F30*9)+(G30*8)+(H30*7)+(I30*6)+(J30*5)+(K30*4)+(L30*3)+(M30*2)+(N30*1)</f>
        <v>113</v>
      </c>
      <c r="P30" s="116">
        <f>SUM(E30:N30)</f>
        <v>15</v>
      </c>
    </row>
    <row r="31" spans="1:16" ht="15.75" x14ac:dyDescent="0.25">
      <c r="A31" s="92">
        <v>20</v>
      </c>
      <c r="B31" s="112">
        <v>29</v>
      </c>
      <c r="C31" s="113" t="str">
        <f>VLOOKUP(B31,'Evidenční listina'!A:B,2,0)</f>
        <v>Přibyl Petr</v>
      </c>
      <c r="D31" s="158" t="str">
        <f>IF(VLOOKUP(B31,'Evidenční listina'!A:G,4,0)=0,"",VLOOKUP(B31,'Evidenční listina'!A:G,4,0))</f>
        <v/>
      </c>
      <c r="E31" s="114">
        <v>1</v>
      </c>
      <c r="F31" s="113">
        <v>1</v>
      </c>
      <c r="G31" s="113">
        <v>4</v>
      </c>
      <c r="H31" s="113">
        <v>8</v>
      </c>
      <c r="I31" s="113">
        <v>1</v>
      </c>
      <c r="J31" s="113"/>
      <c r="K31" s="113"/>
      <c r="L31" s="113"/>
      <c r="M31" s="113"/>
      <c r="N31" s="115"/>
      <c r="O31" s="120">
        <f>(E31*10)+(F31*9)+(G31*8)+(H31*7)+(I31*6)+(J31*5)+(K31*4)+(L31*3)+(M31*2)+(N31*1)</f>
        <v>113</v>
      </c>
      <c r="P31" s="116">
        <f>SUM(E31:N31)</f>
        <v>15</v>
      </c>
    </row>
    <row r="32" spans="1:16" ht="15.75" x14ac:dyDescent="0.25">
      <c r="A32" s="37">
        <v>22</v>
      </c>
      <c r="B32" s="100">
        <v>13</v>
      </c>
      <c r="C32" s="101" t="str">
        <f>VLOOKUP(B32,'Evidenční listina'!A:B,2,0)</f>
        <v>Pevný Marek</v>
      </c>
      <c r="D32" s="159" t="str">
        <f>IF(VLOOKUP(B32,'Evidenční listina'!A:G,4,0)=0,"",VLOOKUP(B32,'Evidenční listina'!A:G,4,0))</f>
        <v/>
      </c>
      <c r="E32" s="108">
        <v>1</v>
      </c>
      <c r="F32" s="101">
        <v>4</v>
      </c>
      <c r="G32" s="101">
        <v>1</v>
      </c>
      <c r="H32" s="101">
        <v>6</v>
      </c>
      <c r="I32" s="101">
        <v>1</v>
      </c>
      <c r="J32" s="101">
        <v>1</v>
      </c>
      <c r="K32" s="101">
        <v>1</v>
      </c>
      <c r="L32" s="101"/>
      <c r="M32" s="101"/>
      <c r="N32" s="109"/>
      <c r="O32" s="119">
        <f>(E32*10)+(F32*9)+(G32*8)+(H32*7)+(I32*6)+(J32*5)+(K32*4)+(L32*3)+(M32*2)+(N32*1)</f>
        <v>111</v>
      </c>
      <c r="P32" s="116">
        <f>SUM(E32:N32)</f>
        <v>15</v>
      </c>
    </row>
    <row r="33" spans="1:16" ht="15.75" x14ac:dyDescent="0.25">
      <c r="A33" s="92">
        <v>23</v>
      </c>
      <c r="B33" s="112">
        <v>18</v>
      </c>
      <c r="C33" s="113" t="str">
        <f>VLOOKUP(B33,'Evidenční listina'!A:B,2,0)</f>
        <v>Sychra Stanislav</v>
      </c>
      <c r="D33" s="158" t="str">
        <f>IF(VLOOKUP(B33,'Evidenční listina'!A:G,4,0)=0,"",VLOOKUP(B33,'Evidenční listina'!A:G,4,0))</f>
        <v>x</v>
      </c>
      <c r="E33" s="114">
        <v>1</v>
      </c>
      <c r="F33" s="113">
        <v>2</v>
      </c>
      <c r="G33" s="113">
        <v>4</v>
      </c>
      <c r="H33" s="113">
        <v>3</v>
      </c>
      <c r="I33" s="113">
        <v>5</v>
      </c>
      <c r="J33" s="113"/>
      <c r="K33" s="113"/>
      <c r="L33" s="113"/>
      <c r="M33" s="113"/>
      <c r="N33" s="115"/>
      <c r="O33" s="120">
        <f>(E33*10)+(F33*9)+(G33*8)+(H33*7)+(I33*6)+(J33*5)+(K33*4)+(L33*3)+(M33*2)+(N33*1)</f>
        <v>111</v>
      </c>
      <c r="P33" s="116">
        <f>SUM(E33:N33)</f>
        <v>15</v>
      </c>
    </row>
    <row r="34" spans="1:16" ht="15.75" x14ac:dyDescent="0.25">
      <c r="A34" s="37">
        <v>21</v>
      </c>
      <c r="B34" s="100">
        <v>4</v>
      </c>
      <c r="C34" s="101" t="str">
        <f>VLOOKUP(B34,'Evidenční listina'!A:B,2,0)</f>
        <v>Kříž Jarosav</v>
      </c>
      <c r="D34" s="159" t="str">
        <f>IF(VLOOKUP(B34,'Evidenční listina'!A:G,4,0)=0,"",VLOOKUP(B34,'Evidenční listina'!A:G,4,0))</f>
        <v/>
      </c>
      <c r="E34" s="108">
        <v>0</v>
      </c>
      <c r="F34" s="101">
        <v>3</v>
      </c>
      <c r="G34" s="101">
        <v>3</v>
      </c>
      <c r="H34" s="101">
        <v>7</v>
      </c>
      <c r="I34" s="101">
        <v>1</v>
      </c>
      <c r="J34" s="101">
        <v>1</v>
      </c>
      <c r="K34" s="101"/>
      <c r="L34" s="101"/>
      <c r="M34" s="101"/>
      <c r="N34" s="109"/>
      <c r="O34" s="119">
        <f>(E34*10)+(F34*9)+(G34*8)+(H34*7)+(I34*6)+(J34*5)+(K34*4)+(L34*3)+(M34*2)+(N34*1)</f>
        <v>111</v>
      </c>
      <c r="P34" s="116">
        <f>SUM(E34:N34)</f>
        <v>15</v>
      </c>
    </row>
    <row r="35" spans="1:16" ht="15.75" x14ac:dyDescent="0.25">
      <c r="A35" s="92">
        <v>25</v>
      </c>
      <c r="B35" s="112">
        <v>25</v>
      </c>
      <c r="C35" s="113" t="str">
        <f>VLOOKUP(B35,'Evidenční listina'!A:B,2,0)</f>
        <v>Hořavová Radka</v>
      </c>
      <c r="D35" s="158" t="str">
        <f>IF(VLOOKUP(B35,'Evidenční listina'!A:G,4,0)=0,"",VLOOKUP(B35,'Evidenční listina'!A:G,4,0))</f>
        <v/>
      </c>
      <c r="E35" s="114">
        <v>2</v>
      </c>
      <c r="F35" s="113">
        <v>2</v>
      </c>
      <c r="G35" s="113">
        <v>4</v>
      </c>
      <c r="H35" s="113">
        <v>2</v>
      </c>
      <c r="I35" s="113">
        <v>1</v>
      </c>
      <c r="J35" s="113">
        <v>3</v>
      </c>
      <c r="K35" s="113">
        <v>1</v>
      </c>
      <c r="L35" s="113"/>
      <c r="M35" s="113"/>
      <c r="N35" s="115"/>
      <c r="O35" s="120">
        <f>(E35*10)+(F35*9)+(G35*8)+(H35*7)+(I35*6)+(J35*5)+(K35*4)+(L35*3)+(M35*2)+(N35*1)</f>
        <v>109</v>
      </c>
      <c r="P35" s="116">
        <f>SUM(E35:N35)</f>
        <v>15</v>
      </c>
    </row>
    <row r="36" spans="1:16" ht="15.75" x14ac:dyDescent="0.25">
      <c r="A36" s="37">
        <v>26</v>
      </c>
      <c r="B36" s="100">
        <v>41</v>
      </c>
      <c r="C36" s="157" t="str">
        <f>VLOOKUP(B36,'Evidenční listina'!A:B,2,0)</f>
        <v>Klawatsch Josef</v>
      </c>
      <c r="D36" s="159" t="str">
        <f>IF(VLOOKUP(B36,'Evidenční listina'!A:G,4,0)=0,"",VLOOKUP(B36,'Evidenční listina'!A:G,4,0))</f>
        <v/>
      </c>
      <c r="E36" s="108">
        <v>0</v>
      </c>
      <c r="F36" s="101">
        <v>4</v>
      </c>
      <c r="G36" s="101">
        <v>3</v>
      </c>
      <c r="H36" s="101">
        <v>5</v>
      </c>
      <c r="I36" s="101">
        <v>0</v>
      </c>
      <c r="J36" s="101">
        <v>2</v>
      </c>
      <c r="K36" s="101">
        <v>1</v>
      </c>
      <c r="L36" s="101"/>
      <c r="M36" s="101"/>
      <c r="N36" s="109"/>
      <c r="O36" s="119">
        <f>(E36*10)+(F36*9)+(G36*8)+(H36*7)+(I36*6)+(J36*5)+(K36*4)+(L36*3)+(M36*2)+(N36*1)</f>
        <v>109</v>
      </c>
      <c r="P36" s="116">
        <f>SUM(E36:N36)</f>
        <v>15</v>
      </c>
    </row>
    <row r="37" spans="1:16" ht="15.75" x14ac:dyDescent="0.25">
      <c r="A37" s="92">
        <v>24</v>
      </c>
      <c r="B37" s="112">
        <v>2</v>
      </c>
      <c r="C37" s="113" t="str">
        <f>VLOOKUP(B37,'Evidenční listina'!A:B,2,0)</f>
        <v>Čermáková Silvie</v>
      </c>
      <c r="D37" s="158" t="str">
        <f>IF(VLOOKUP(B37,'Evidenční listina'!A:G,4,0)=0,"",VLOOKUP(B37,'Evidenční listina'!A:G,4,0))</f>
        <v/>
      </c>
      <c r="E37" s="114">
        <v>0</v>
      </c>
      <c r="F37" s="113">
        <v>2</v>
      </c>
      <c r="G37" s="113">
        <v>7</v>
      </c>
      <c r="H37" s="113">
        <v>2</v>
      </c>
      <c r="I37" s="113">
        <v>2</v>
      </c>
      <c r="J37" s="113">
        <v>1</v>
      </c>
      <c r="K37" s="113">
        <v>1</v>
      </c>
      <c r="L37" s="113"/>
      <c r="M37" s="113"/>
      <c r="N37" s="115"/>
      <c r="O37" s="120">
        <f>(E37*10)+(F37*9)+(G37*8)+(H37*7)+(I37*6)+(J37*5)+(K37*4)+(L37*3)+(M37*2)+(N37*1)</f>
        <v>109</v>
      </c>
      <c r="P37" s="116">
        <f>SUM(E37:N37)</f>
        <v>15</v>
      </c>
    </row>
    <row r="38" spans="1:16" ht="15.75" x14ac:dyDescent="0.25">
      <c r="A38" s="37">
        <v>27</v>
      </c>
      <c r="B38" s="100">
        <v>6</v>
      </c>
      <c r="C38" s="101" t="str">
        <f>VLOOKUP(B38,'Evidenční listina'!A:B,2,0)</f>
        <v>Dušánek Karel</v>
      </c>
      <c r="D38" s="159" t="str">
        <f>IF(VLOOKUP(B38,'Evidenční listina'!A:G,4,0)=0,"",VLOOKUP(B38,'Evidenční listina'!A:G,4,0))</f>
        <v/>
      </c>
      <c r="E38" s="108">
        <v>1</v>
      </c>
      <c r="F38" s="101">
        <v>1</v>
      </c>
      <c r="G38" s="101">
        <v>2</v>
      </c>
      <c r="H38" s="101">
        <v>5</v>
      </c>
      <c r="I38" s="101">
        <v>2</v>
      </c>
      <c r="J38" s="101">
        <v>3</v>
      </c>
      <c r="K38" s="101">
        <v>1</v>
      </c>
      <c r="L38" s="101"/>
      <c r="M38" s="101"/>
      <c r="N38" s="109"/>
      <c r="O38" s="119">
        <f>(E38*10)+(F38*9)+(G38*8)+(H38*7)+(I38*6)+(J38*5)+(K38*4)+(L38*3)+(M38*2)+(N38*1)</f>
        <v>101</v>
      </c>
      <c r="P38" s="116">
        <f>SUM(E38:N38)</f>
        <v>15</v>
      </c>
    </row>
    <row r="39" spans="1:16" ht="15.75" x14ac:dyDescent="0.25">
      <c r="A39" s="92">
        <v>28</v>
      </c>
      <c r="B39" s="112">
        <v>35</v>
      </c>
      <c r="C39" s="113" t="str">
        <f>VLOOKUP(B39,'Evidenční listina'!A:B,2,0)</f>
        <v>Matěja Jaroslav</v>
      </c>
      <c r="D39" s="158" t="str">
        <f>IF(VLOOKUP(B39,'Evidenční listina'!A:G,4,0)=0,"",VLOOKUP(B39,'Evidenční listina'!A:G,4,0))</f>
        <v/>
      </c>
      <c r="E39" s="114">
        <v>0</v>
      </c>
      <c r="F39" s="113">
        <v>1</v>
      </c>
      <c r="G39" s="113">
        <v>4</v>
      </c>
      <c r="H39" s="113">
        <v>3</v>
      </c>
      <c r="I39" s="113">
        <v>4</v>
      </c>
      <c r="J39" s="113">
        <v>1</v>
      </c>
      <c r="K39" s="113">
        <v>2</v>
      </c>
      <c r="L39" s="113"/>
      <c r="M39" s="113"/>
      <c r="N39" s="115"/>
      <c r="O39" s="120">
        <f>(E39*10)+(F39*9)+(G39*8)+(H39*7)+(I39*6)+(J39*5)+(K39*4)+(L39*3)+(M39*2)+(N39*1)</f>
        <v>99</v>
      </c>
      <c r="P39" s="116">
        <f>SUM(E39:N39)</f>
        <v>15</v>
      </c>
    </row>
    <row r="40" spans="1:16" ht="15.75" x14ac:dyDescent="0.25">
      <c r="A40" s="37">
        <v>30</v>
      </c>
      <c r="B40" s="100">
        <v>36</v>
      </c>
      <c r="C40" s="101" t="str">
        <f>VLOOKUP(B40,'Evidenční listina'!A:B,2,0)</f>
        <v>Adámek Vladimír</v>
      </c>
      <c r="D40" s="159" t="str">
        <f>IF(VLOOKUP(B40,'Evidenční listina'!A:G,4,0)=0,"",VLOOKUP(B40,'Evidenční listina'!A:G,4,0))</f>
        <v>x</v>
      </c>
      <c r="E40" s="108">
        <v>1</v>
      </c>
      <c r="F40" s="101">
        <v>2</v>
      </c>
      <c r="G40" s="101">
        <v>3</v>
      </c>
      <c r="H40" s="101">
        <v>1</v>
      </c>
      <c r="I40" s="101">
        <v>5</v>
      </c>
      <c r="J40" s="101">
        <v>0</v>
      </c>
      <c r="K40" s="101">
        <v>1</v>
      </c>
      <c r="L40" s="101">
        <v>1</v>
      </c>
      <c r="M40" s="101">
        <v>1</v>
      </c>
      <c r="N40" s="109"/>
      <c r="O40" s="119">
        <f>(E40*10)+(F40*9)+(G40*8)+(H40*7)+(I40*6)+(J40*5)+(K40*4)+(L40*3)+(M40*2)+(N40*1)</f>
        <v>98</v>
      </c>
      <c r="P40" s="116">
        <f>SUM(E40:N40)</f>
        <v>15</v>
      </c>
    </row>
    <row r="41" spans="1:16" ht="15.75" x14ac:dyDescent="0.25">
      <c r="A41" s="92">
        <v>29</v>
      </c>
      <c r="B41" s="112">
        <v>22</v>
      </c>
      <c r="C41" s="113" t="str">
        <f>VLOOKUP(B41,'Evidenční listina'!A:B,2,0)</f>
        <v>Čermáková Michaela</v>
      </c>
      <c r="D41" s="158" t="str">
        <f>IF(VLOOKUP(B41,'Evidenční listina'!A:G,4,0)=0,"",VLOOKUP(B41,'Evidenční listina'!A:G,4,0))</f>
        <v/>
      </c>
      <c r="E41" s="114">
        <v>0</v>
      </c>
      <c r="F41" s="113">
        <v>1</v>
      </c>
      <c r="G41" s="113">
        <v>3</v>
      </c>
      <c r="H41" s="113">
        <v>5</v>
      </c>
      <c r="I41" s="113">
        <v>2</v>
      </c>
      <c r="J41" s="113">
        <v>2</v>
      </c>
      <c r="K41" s="113">
        <v>2</v>
      </c>
      <c r="L41" s="113"/>
      <c r="M41" s="113"/>
      <c r="N41" s="115"/>
      <c r="O41" s="120">
        <f>(E41*10)+(F41*9)+(G41*8)+(H41*7)+(I41*6)+(J41*5)+(K41*4)+(L41*3)+(M41*2)+(N41*1)</f>
        <v>98</v>
      </c>
      <c r="P41" s="116">
        <f>SUM(E41:N41)</f>
        <v>15</v>
      </c>
    </row>
    <row r="42" spans="1:16" ht="15.75" x14ac:dyDescent="0.25">
      <c r="A42" s="37">
        <v>31</v>
      </c>
      <c r="B42" s="100">
        <v>5</v>
      </c>
      <c r="C42" s="101" t="str">
        <f>VLOOKUP(B42,'Evidenční listina'!A:B,2,0)</f>
        <v>Nečas Otakar</v>
      </c>
      <c r="D42" s="159" t="str">
        <f>IF(VLOOKUP(B42,'Evidenční listina'!A:G,4,0)=0,"",VLOOKUP(B42,'Evidenční listina'!A:G,4,0))</f>
        <v>x</v>
      </c>
      <c r="E42" s="108">
        <v>3</v>
      </c>
      <c r="F42" s="101">
        <v>2</v>
      </c>
      <c r="G42" s="101">
        <v>1</v>
      </c>
      <c r="H42" s="101">
        <v>3</v>
      </c>
      <c r="I42" s="101">
        <v>1</v>
      </c>
      <c r="J42" s="101">
        <v>1</v>
      </c>
      <c r="K42" s="101">
        <v>1</v>
      </c>
      <c r="L42" s="101">
        <v>1</v>
      </c>
      <c r="M42" s="101">
        <v>1</v>
      </c>
      <c r="N42" s="109"/>
      <c r="O42" s="119">
        <f>(E42*10)+(F42*9)+(G42*8)+(H42*7)+(I42*6)+(J42*5)+(K42*4)+(L42*3)+(M42*2)+(N42*1)</f>
        <v>97</v>
      </c>
      <c r="P42" s="116">
        <f>SUM(E42:N42)</f>
        <v>14</v>
      </c>
    </row>
    <row r="43" spans="1:16" ht="15.75" x14ac:dyDescent="0.25">
      <c r="A43" s="92">
        <v>32</v>
      </c>
      <c r="B43" s="112">
        <v>26</v>
      </c>
      <c r="C43" s="113" t="str">
        <f>VLOOKUP(B43,'Evidenční listina'!A:B,2,0)</f>
        <v>Přichystal František</v>
      </c>
      <c r="D43" s="158" t="str">
        <f>IF(VLOOKUP(B43,'Evidenční listina'!A:G,4,0)=0,"",VLOOKUP(B43,'Evidenční listina'!A:G,4,0))</f>
        <v/>
      </c>
      <c r="E43" s="114">
        <v>0</v>
      </c>
      <c r="F43" s="113">
        <v>1</v>
      </c>
      <c r="G43" s="113">
        <v>4</v>
      </c>
      <c r="H43" s="113">
        <v>2</v>
      </c>
      <c r="I43" s="113">
        <v>4</v>
      </c>
      <c r="J43" s="113">
        <v>1</v>
      </c>
      <c r="K43" s="113">
        <v>1</v>
      </c>
      <c r="L43" s="113">
        <v>2</v>
      </c>
      <c r="M43" s="113"/>
      <c r="N43" s="115"/>
      <c r="O43" s="120">
        <f>(E43*10)+(F43*9)+(G43*8)+(H43*7)+(I43*6)+(J43*5)+(K43*4)+(L43*3)+(M43*2)+(N43*1)</f>
        <v>94</v>
      </c>
      <c r="P43" s="116">
        <f>SUM(E43:N43)</f>
        <v>15</v>
      </c>
    </row>
    <row r="44" spans="1:16" ht="15.75" x14ac:dyDescent="0.25">
      <c r="A44" s="37">
        <v>33</v>
      </c>
      <c r="B44" s="100">
        <v>39</v>
      </c>
      <c r="C44" s="101" t="str">
        <f>VLOOKUP(B44,'Evidenční listina'!A:B,2,0)</f>
        <v>Bogner Wolfgang</v>
      </c>
      <c r="D44" s="159" t="str">
        <f>IF(VLOOKUP(B44,'Evidenční listina'!A:G,4,0)=0,"",VLOOKUP(B44,'Evidenční listina'!A:G,4,0))</f>
        <v/>
      </c>
      <c r="E44" s="108">
        <v>1</v>
      </c>
      <c r="F44" s="101">
        <v>0</v>
      </c>
      <c r="G44" s="101">
        <v>3</v>
      </c>
      <c r="H44" s="101">
        <v>1</v>
      </c>
      <c r="I44" s="101">
        <v>5</v>
      </c>
      <c r="J44" s="101">
        <v>0</v>
      </c>
      <c r="K44" s="101">
        <v>3</v>
      </c>
      <c r="L44" s="101">
        <v>2</v>
      </c>
      <c r="M44" s="101"/>
      <c r="N44" s="109"/>
      <c r="O44" s="119">
        <f>(E44*10)+(F44*9)+(G44*8)+(H44*7)+(I44*6)+(J44*5)+(K44*4)+(L44*3)+(M44*2)+(N44*1)</f>
        <v>89</v>
      </c>
      <c r="P44" s="116">
        <f>SUM(E44:N44)</f>
        <v>15</v>
      </c>
    </row>
    <row r="45" spans="1:16" ht="15.75" x14ac:dyDescent="0.25">
      <c r="A45" s="92">
        <v>35</v>
      </c>
      <c r="B45" s="112">
        <v>17</v>
      </c>
      <c r="C45" s="113" t="str">
        <f>VLOOKUP(B45,'Evidenční listina'!A:B,2,0)</f>
        <v>Dvořák Jan</v>
      </c>
      <c r="D45" s="158" t="str">
        <f>IF(VLOOKUP(B45,'Evidenční listina'!A:G,4,0)=0,"",VLOOKUP(B45,'Evidenční listina'!A:G,4,0))</f>
        <v/>
      </c>
      <c r="E45" s="114">
        <v>0</v>
      </c>
      <c r="F45" s="113">
        <v>2</v>
      </c>
      <c r="G45" s="113">
        <v>2</v>
      </c>
      <c r="H45" s="113">
        <v>1</v>
      </c>
      <c r="I45" s="113">
        <v>1</v>
      </c>
      <c r="J45" s="113">
        <v>4</v>
      </c>
      <c r="K45" s="113">
        <v>1</v>
      </c>
      <c r="L45" s="113">
        <v>0</v>
      </c>
      <c r="M45" s="113">
        <v>2</v>
      </c>
      <c r="N45" s="115">
        <v>1</v>
      </c>
      <c r="O45" s="120">
        <f>(E45*10)+(F45*9)+(G45*8)+(H45*7)+(I45*6)+(J45*5)+(K45*4)+(L45*3)+(M45*2)+(N45*1)</f>
        <v>76</v>
      </c>
      <c r="P45" s="116">
        <f>SUM(E45:N45)</f>
        <v>14</v>
      </c>
    </row>
    <row r="46" spans="1:16" ht="15.75" x14ac:dyDescent="0.25">
      <c r="A46" s="37">
        <v>34</v>
      </c>
      <c r="B46" s="100">
        <v>14</v>
      </c>
      <c r="C46" s="101" t="str">
        <f>VLOOKUP(B46,'Evidenční listina'!A:B,2,0)</f>
        <v>Lonk Antonín</v>
      </c>
      <c r="D46" s="159" t="str">
        <f>IF(VLOOKUP(B46,'Evidenční listina'!A:G,4,0)=0,"",VLOOKUP(B46,'Evidenční listina'!A:G,4,0))</f>
        <v/>
      </c>
      <c r="E46" s="108">
        <v>0</v>
      </c>
      <c r="F46" s="101">
        <v>1</v>
      </c>
      <c r="G46" s="101">
        <v>1</v>
      </c>
      <c r="H46" s="101">
        <v>4</v>
      </c>
      <c r="I46" s="101">
        <v>2</v>
      </c>
      <c r="J46" s="101">
        <v>2</v>
      </c>
      <c r="K46" s="101">
        <v>0</v>
      </c>
      <c r="L46" s="101">
        <v>3</v>
      </c>
      <c r="M46" s="101"/>
      <c r="N46" s="109"/>
      <c r="O46" s="119">
        <f>(E46*10)+(F46*9)+(G46*8)+(H46*7)+(I46*6)+(J46*5)+(K46*4)+(L46*3)+(M46*2)+(N46*1)</f>
        <v>76</v>
      </c>
      <c r="P46" s="116">
        <f>SUM(E46:N46)</f>
        <v>13</v>
      </c>
    </row>
    <row r="47" spans="1:16" ht="15.75" x14ac:dyDescent="0.25">
      <c r="A47" s="92">
        <v>36</v>
      </c>
      <c r="B47" s="112">
        <v>15</v>
      </c>
      <c r="C47" s="113" t="str">
        <f>VLOOKUP(B47,'Evidenční listina'!A:B,2,0)</f>
        <v>Machač Jiří</v>
      </c>
      <c r="D47" s="158" t="str">
        <f>IF(VLOOKUP(B47,'Evidenční listina'!A:G,4,0)=0,"",VLOOKUP(B47,'Evidenční listina'!A:G,4,0))</f>
        <v/>
      </c>
      <c r="E47" s="114">
        <v>0</v>
      </c>
      <c r="F47" s="113">
        <v>0</v>
      </c>
      <c r="G47" s="113">
        <v>0</v>
      </c>
      <c r="H47" s="113">
        <v>4</v>
      </c>
      <c r="I47" s="113">
        <v>2</v>
      </c>
      <c r="J47" s="113">
        <v>2</v>
      </c>
      <c r="K47" s="113">
        <v>1</v>
      </c>
      <c r="L47" s="113">
        <v>1</v>
      </c>
      <c r="M47" s="113">
        <v>3</v>
      </c>
      <c r="N47" s="115">
        <v>0</v>
      </c>
      <c r="O47" s="120">
        <f>(E47*10)+(F47*9)+(G47*8)+(H47*7)+(I47*6)+(J47*5)+(K47*4)+(L47*3)+(M47*2)+(N47*1)</f>
        <v>63</v>
      </c>
      <c r="P47" s="116">
        <f>SUM(E47:N47)</f>
        <v>13</v>
      </c>
    </row>
    <row r="48" spans="1:16" ht="15.75" x14ac:dyDescent="0.25">
      <c r="A48" s="37">
        <v>38</v>
      </c>
      <c r="B48" s="100">
        <v>20</v>
      </c>
      <c r="C48" s="101" t="str">
        <f>VLOOKUP(B48,'Evidenční listina'!A:B,2,0)</f>
        <v>Schupler Martin</v>
      </c>
      <c r="D48" s="159" t="str">
        <f>IF(VLOOKUP(B48,'Evidenční listina'!A:G,4,0)=0,"",VLOOKUP(B48,'Evidenční listina'!A:G,4,0))</f>
        <v/>
      </c>
      <c r="E48" s="108">
        <v>0</v>
      </c>
      <c r="F48" s="101">
        <v>0</v>
      </c>
      <c r="G48" s="101">
        <v>2</v>
      </c>
      <c r="H48" s="101">
        <v>0</v>
      </c>
      <c r="I48" s="101">
        <v>3</v>
      </c>
      <c r="J48" s="101">
        <v>0</v>
      </c>
      <c r="K48" s="101">
        <v>1</v>
      </c>
      <c r="L48" s="101">
        <v>2</v>
      </c>
      <c r="M48" s="101">
        <v>3</v>
      </c>
      <c r="N48" s="109">
        <v>2</v>
      </c>
      <c r="O48" s="119">
        <f>(E48*10)+(F48*9)+(G48*8)+(H48*7)+(I48*6)+(J48*5)+(K48*4)+(L48*3)+(M48*2)+(N48*1)</f>
        <v>52</v>
      </c>
      <c r="P48" s="116">
        <f>SUM(E48:N48)</f>
        <v>13</v>
      </c>
    </row>
    <row r="49" spans="1:16" ht="15.75" x14ac:dyDescent="0.25">
      <c r="A49" s="92">
        <v>37</v>
      </c>
      <c r="B49" s="112">
        <v>11</v>
      </c>
      <c r="C49" s="113" t="str">
        <f>VLOOKUP(B49,'Evidenční listina'!A:B,2,0)</f>
        <v>Kabourek Miloš</v>
      </c>
      <c r="D49" s="158" t="str">
        <f>IF(VLOOKUP(B49,'Evidenční listina'!A:G,4,0)=0,"",VLOOKUP(B49,'Evidenční listina'!A:G,4,0))</f>
        <v/>
      </c>
      <c r="E49" s="114">
        <v>0</v>
      </c>
      <c r="F49" s="113">
        <v>0</v>
      </c>
      <c r="G49" s="113">
        <v>1</v>
      </c>
      <c r="H49" s="113">
        <v>1</v>
      </c>
      <c r="I49" s="113">
        <v>1</v>
      </c>
      <c r="J49" s="113">
        <v>3</v>
      </c>
      <c r="K49" s="113">
        <v>3</v>
      </c>
      <c r="L49" s="113">
        <v>1</v>
      </c>
      <c r="M49" s="113">
        <v>0</v>
      </c>
      <c r="N49" s="115">
        <v>1</v>
      </c>
      <c r="O49" s="120">
        <f>(E49*10)+(F49*9)+(G49*8)+(H49*7)+(I49*6)+(J49*5)+(K49*4)+(L49*3)+(M49*2)+(N49*1)</f>
        <v>52</v>
      </c>
      <c r="P49" s="116">
        <f>SUM(E49:N49)</f>
        <v>11</v>
      </c>
    </row>
    <row r="50" spans="1:16" ht="15.75" x14ac:dyDescent="0.25">
      <c r="A50" s="37">
        <v>39</v>
      </c>
      <c r="B50" s="100">
        <v>16</v>
      </c>
      <c r="C50" s="101" t="str">
        <f>VLOOKUP(B50,'Evidenční listina'!A:B,2,0)</f>
        <v>Korchanik Štefan</v>
      </c>
      <c r="D50" s="159" t="str">
        <f>IF(VLOOKUP(B50,'Evidenční listina'!A:G,4,0)=0,"",VLOOKUP(B50,'Evidenční listina'!A:G,4,0))</f>
        <v/>
      </c>
      <c r="E50" s="108">
        <v>0</v>
      </c>
      <c r="F50" s="101">
        <v>0</v>
      </c>
      <c r="G50" s="101">
        <v>0</v>
      </c>
      <c r="H50" s="101">
        <v>2</v>
      </c>
      <c r="I50" s="101">
        <v>2</v>
      </c>
      <c r="J50" s="101">
        <v>1</v>
      </c>
      <c r="K50" s="101">
        <v>1</v>
      </c>
      <c r="L50" s="101">
        <v>2</v>
      </c>
      <c r="M50" s="101">
        <v>1</v>
      </c>
      <c r="N50" s="109"/>
      <c r="O50" s="119">
        <f>(E50*10)+(F50*9)+(G50*8)+(H50*7)+(I50*6)+(J50*5)+(K50*4)+(L50*3)+(M50*2)+(N50*1)</f>
        <v>43</v>
      </c>
      <c r="P50" s="116">
        <f>SUM(E50:N50)</f>
        <v>9</v>
      </c>
    </row>
    <row r="51" spans="1:16" ht="15.75" x14ac:dyDescent="0.25">
      <c r="A51" s="92">
        <v>40</v>
      </c>
      <c r="B51" s="112">
        <v>9</v>
      </c>
      <c r="C51" s="113" t="str">
        <f>VLOOKUP(B51,'Evidenční listina'!A:B,2,0)</f>
        <v>Bastl Tomáš</v>
      </c>
      <c r="D51" s="158" t="str">
        <f>IF(VLOOKUP(B51,'Evidenční listina'!A:G,4,0)=0,"",VLOOKUP(B51,'Evidenční listina'!A:G,4,0))</f>
        <v>x</v>
      </c>
      <c r="E51" s="114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5">
        <v>1</v>
      </c>
      <c r="O51" s="120">
        <f>(E51*10)+(F51*9)+(G51*8)+(H51*7)+(I51*6)+(J51*5)+(K51*4)+(L51*3)+(M51*2)+(N51*1)</f>
        <v>1</v>
      </c>
      <c r="P51" s="116">
        <f>SUM(E51:N51)</f>
        <v>1</v>
      </c>
    </row>
    <row r="52" spans="1:16" ht="16.5" thickBot="1" x14ac:dyDescent="0.3">
      <c r="A52" s="39">
        <v>41</v>
      </c>
      <c r="B52" s="103">
        <v>3</v>
      </c>
      <c r="C52" s="104" t="str">
        <f>VLOOKUP(B52,'Evidenční listina'!A:B,2,0)</f>
        <v>Cink Libor</v>
      </c>
      <c r="D52" s="160" t="str">
        <f>IF(VLOOKUP(B52,'Evidenční listina'!A:G,4,0)=0,"",VLOOKUP(B52,'Evidenční listina'!A:G,4,0))</f>
        <v/>
      </c>
      <c r="E52" s="110"/>
      <c r="F52" s="104"/>
      <c r="G52" s="104"/>
      <c r="H52" s="104"/>
      <c r="I52" s="104"/>
      <c r="J52" s="104"/>
      <c r="K52" s="104"/>
      <c r="L52" s="104"/>
      <c r="M52" s="104"/>
      <c r="N52" s="111"/>
      <c r="O52" s="121">
        <f>(E52*10)+(F52*9)+(G52*8)+(H52*7)+(I52*6)+(J52*5)+(K52*4)+(L52*3)+(M52*2)+(N52*1)</f>
        <v>0</v>
      </c>
      <c r="P52" s="118">
        <f>SUM(E52:N52)</f>
        <v>0</v>
      </c>
    </row>
    <row r="53" spans="1:16" ht="15.75" x14ac:dyDescent="0.25">
      <c r="A53" s="5"/>
      <c r="B53" s="1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7"/>
      <c r="P53" s="26"/>
    </row>
    <row r="54" spans="1:16" ht="15.75" x14ac:dyDescent="0.25">
      <c r="A54" s="5"/>
      <c r="B54" s="1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7"/>
      <c r="P54" s="26"/>
    </row>
    <row r="55" spans="1:16" ht="15.75" x14ac:dyDescent="0.25">
      <c r="A55" s="5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7"/>
      <c r="P55" s="26"/>
    </row>
    <row r="56" spans="1:16" ht="15.75" x14ac:dyDescent="0.25">
      <c r="A56" s="5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7"/>
      <c r="P56" s="26"/>
    </row>
    <row r="57" spans="1:16" ht="15.75" x14ac:dyDescent="0.25">
      <c r="A57" s="5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7"/>
      <c r="P57" s="26"/>
    </row>
    <row r="58" spans="1:16" ht="15.75" x14ac:dyDescent="0.25">
      <c r="A58" s="5"/>
      <c r="B58" s="1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7"/>
      <c r="P58" s="26"/>
    </row>
    <row r="59" spans="1:16" ht="15.75" x14ac:dyDescent="0.25">
      <c r="A59" s="5"/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7"/>
      <c r="P59" s="26"/>
    </row>
    <row r="60" spans="1:16" ht="15.75" x14ac:dyDescent="0.25">
      <c r="A60" s="5"/>
      <c r="B60" s="1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7"/>
      <c r="P60" s="26"/>
    </row>
    <row r="61" spans="1:16" ht="15.75" x14ac:dyDescent="0.25">
      <c r="A61" s="5"/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7"/>
      <c r="P61" s="26"/>
    </row>
    <row r="62" spans="1:16" ht="15.75" x14ac:dyDescent="0.25">
      <c r="A62" s="5"/>
      <c r="B62" s="1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7"/>
      <c r="P62" s="26"/>
    </row>
    <row r="63" spans="1:16" ht="15.75" x14ac:dyDescent="0.25">
      <c r="A63" s="5"/>
      <c r="B63" s="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7"/>
      <c r="P63" s="26"/>
    </row>
    <row r="64" spans="1:16" ht="15.75" x14ac:dyDescent="0.25">
      <c r="A64" s="5"/>
      <c r="B64" s="1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7"/>
      <c r="P64" s="26"/>
    </row>
    <row r="65" spans="1:16" ht="15.75" x14ac:dyDescent="0.25">
      <c r="A65" s="5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7"/>
      <c r="P65" s="26"/>
    </row>
    <row r="66" spans="1:16" ht="15.75" x14ac:dyDescent="0.25">
      <c r="A66" s="5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26"/>
    </row>
    <row r="67" spans="1:16" ht="15.75" x14ac:dyDescent="0.25">
      <c r="A67" s="5"/>
      <c r="B67" s="1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7"/>
      <c r="P67" s="26"/>
    </row>
    <row r="68" spans="1:16" ht="15.75" x14ac:dyDescent="0.25">
      <c r="A68" s="5"/>
      <c r="B68" s="1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7"/>
      <c r="P68" s="26"/>
    </row>
    <row r="69" spans="1:16" ht="15.75" x14ac:dyDescent="0.25">
      <c r="A69" s="5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7"/>
      <c r="P69" s="26"/>
    </row>
    <row r="70" spans="1:16" ht="15.75" x14ac:dyDescent="0.25">
      <c r="A70" s="5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7"/>
      <c r="P70" s="26"/>
    </row>
    <row r="71" spans="1:16" ht="15.75" x14ac:dyDescent="0.25">
      <c r="A71" s="5"/>
      <c r="B71" s="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7"/>
      <c r="P71" s="26"/>
    </row>
    <row r="72" spans="1:16" ht="15.75" x14ac:dyDescent="0.25">
      <c r="A72" s="5"/>
      <c r="B72" s="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7"/>
      <c r="P72" s="26"/>
    </row>
    <row r="73" spans="1:16" ht="15.75" x14ac:dyDescent="0.25">
      <c r="A73" s="5"/>
      <c r="B73" s="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7"/>
      <c r="P73" s="26"/>
    </row>
    <row r="74" spans="1:16" ht="15.75" x14ac:dyDescent="0.25">
      <c r="A74" s="5"/>
      <c r="B74" s="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"/>
      <c r="P74" s="26"/>
    </row>
    <row r="75" spans="1:16" ht="15.75" x14ac:dyDescent="0.25">
      <c r="A75" s="5"/>
      <c r="B75" s="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"/>
      <c r="P75" s="26"/>
    </row>
    <row r="76" spans="1:16" ht="15.75" x14ac:dyDescent="0.25">
      <c r="A76" s="5"/>
      <c r="B76" s="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7"/>
      <c r="P76" s="26"/>
    </row>
    <row r="77" spans="1:16" ht="15.75" x14ac:dyDescent="0.25">
      <c r="A77" s="5"/>
      <c r="B77" s="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7"/>
      <c r="P77" s="26"/>
    </row>
    <row r="78" spans="1:16" ht="15.75" x14ac:dyDescent="0.25">
      <c r="A78" s="5"/>
      <c r="B78" s="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7"/>
      <c r="P78" s="26"/>
    </row>
    <row r="79" spans="1:16" ht="15.75" x14ac:dyDescent="0.25">
      <c r="A79" s="5"/>
      <c r="B79" s="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7"/>
      <c r="P79" s="26"/>
    </row>
    <row r="80" spans="1:16" ht="15.75" x14ac:dyDescent="0.25">
      <c r="A80" s="5"/>
      <c r="B80" s="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7"/>
      <c r="P80" s="26"/>
    </row>
    <row r="81" spans="1:16" ht="15.75" x14ac:dyDescent="0.25">
      <c r="A81" s="5"/>
      <c r="B81" s="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7"/>
      <c r="P81" s="26"/>
    </row>
    <row r="82" spans="1:16" ht="15.75" x14ac:dyDescent="0.25">
      <c r="A82" s="5"/>
      <c r="B82" s="5"/>
      <c r="C82" s="11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7"/>
      <c r="P82" s="26"/>
    </row>
    <row r="83" spans="1:16" ht="15.75" x14ac:dyDescent="0.25">
      <c r="A83" s="5"/>
      <c r="B83" s="5"/>
      <c r="C83" s="11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"/>
      <c r="P83" s="26"/>
    </row>
    <row r="84" spans="1:16" ht="15.75" x14ac:dyDescent="0.25">
      <c r="A84" s="5"/>
      <c r="B84" s="5"/>
      <c r="C84" s="11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7"/>
      <c r="P84" s="26"/>
    </row>
    <row r="85" spans="1:16" ht="15.75" x14ac:dyDescent="0.25">
      <c r="A85" s="5"/>
      <c r="B85" s="5"/>
      <c r="C85" s="11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7"/>
      <c r="P85" s="26"/>
    </row>
    <row r="86" spans="1:16" ht="15.75" x14ac:dyDescent="0.25">
      <c r="A86" s="5"/>
      <c r="B86" s="5"/>
      <c r="C86" s="11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7"/>
      <c r="P86" s="26"/>
    </row>
    <row r="87" spans="1:16" ht="15.75" x14ac:dyDescent="0.25">
      <c r="A87" s="5"/>
      <c r="B87" s="5"/>
      <c r="C87" s="11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7"/>
      <c r="P87" s="26"/>
    </row>
    <row r="88" spans="1:16" ht="15.75" x14ac:dyDescent="0.25">
      <c r="A88" s="5"/>
      <c r="B88" s="5"/>
      <c r="C88" s="11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7"/>
      <c r="P88" s="26"/>
    </row>
    <row r="89" spans="1:16" ht="15.75" x14ac:dyDescent="0.25">
      <c r="A89" s="5"/>
      <c r="B89" s="5"/>
      <c r="C89" s="11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7"/>
      <c r="P89" s="26"/>
    </row>
    <row r="90" spans="1:16" ht="15.75" x14ac:dyDescent="0.25">
      <c r="A90" s="5"/>
      <c r="B90" s="5"/>
      <c r="C90" s="11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7"/>
      <c r="P90" s="26"/>
    </row>
    <row r="91" spans="1:16" ht="15.75" x14ac:dyDescent="0.25">
      <c r="A91" s="5"/>
      <c r="B91" s="5"/>
      <c r="C91" s="11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7"/>
      <c r="P91" s="26"/>
    </row>
    <row r="92" spans="1:16" ht="15.75" x14ac:dyDescent="0.25">
      <c r="A92" s="5"/>
      <c r="B92" s="5"/>
      <c r="C92" s="11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7"/>
      <c r="P92" s="26"/>
    </row>
    <row r="93" spans="1:16" ht="15.75" x14ac:dyDescent="0.25">
      <c r="A93" s="5"/>
      <c r="B93" s="5"/>
      <c r="C93" s="11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7"/>
      <c r="P93" s="26"/>
    </row>
    <row r="94" spans="1:16" ht="15.75" x14ac:dyDescent="0.25">
      <c r="A94" s="5"/>
      <c r="B94" s="5"/>
      <c r="C94" s="11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7"/>
      <c r="P94" s="26"/>
    </row>
    <row r="95" spans="1:16" ht="15.75" x14ac:dyDescent="0.25">
      <c r="A95" s="5"/>
      <c r="B95" s="5"/>
      <c r="C95" s="11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7"/>
      <c r="P95" s="26"/>
    </row>
    <row r="96" spans="1:16" ht="15.75" x14ac:dyDescent="0.25">
      <c r="A96" s="5"/>
      <c r="B96" s="5"/>
      <c r="C96" s="11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7"/>
      <c r="P96" s="26"/>
    </row>
    <row r="97" spans="1:16" ht="15.75" x14ac:dyDescent="0.25">
      <c r="A97" s="5"/>
      <c r="B97" s="5"/>
      <c r="C97" s="11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7"/>
      <c r="P97" s="26"/>
    </row>
    <row r="98" spans="1:16" ht="15.75" x14ac:dyDescent="0.25">
      <c r="A98" s="5"/>
      <c r="B98" s="5"/>
      <c r="C98" s="11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7"/>
      <c r="P98" s="26"/>
    </row>
    <row r="99" spans="1:16" ht="15.75" x14ac:dyDescent="0.25">
      <c r="A99" s="5"/>
      <c r="B99" s="5"/>
      <c r="C99" s="11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7"/>
      <c r="P99" s="26"/>
    </row>
    <row r="100" spans="1:16" ht="15.75" x14ac:dyDescent="0.25">
      <c r="A100" s="5"/>
      <c r="B100" s="5"/>
      <c r="C100" s="11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7"/>
      <c r="P100" s="26"/>
    </row>
    <row r="101" spans="1:16" ht="15.75" x14ac:dyDescent="0.25">
      <c r="A101" s="5"/>
      <c r="B101" s="5"/>
      <c r="C101" s="11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7"/>
      <c r="P101" s="26"/>
    </row>
    <row r="102" spans="1:16" ht="15.75" x14ac:dyDescent="0.25">
      <c r="A102" s="5"/>
      <c r="B102" s="5"/>
      <c r="C102" s="11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7"/>
      <c r="P102" s="26"/>
    </row>
    <row r="103" spans="1:16" ht="15.75" x14ac:dyDescent="0.25">
      <c r="A103" s="5"/>
      <c r="B103" s="5"/>
      <c r="C103" s="11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7"/>
      <c r="P103" s="26"/>
    </row>
    <row r="104" spans="1:16" ht="15.75" x14ac:dyDescent="0.25">
      <c r="A104" s="5"/>
      <c r="B104" s="5"/>
      <c r="C104" s="11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7"/>
      <c r="P104" s="26"/>
    </row>
    <row r="105" spans="1:16" ht="15.75" x14ac:dyDescent="0.25">
      <c r="A105" s="5"/>
      <c r="B105" s="5"/>
      <c r="C105" s="11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7"/>
      <c r="P105" s="26"/>
    </row>
    <row r="106" spans="1:16" ht="15.75" x14ac:dyDescent="0.25">
      <c r="A106" s="5"/>
      <c r="B106" s="5"/>
      <c r="C106" s="11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7"/>
      <c r="P106" s="26"/>
    </row>
    <row r="107" spans="1:16" ht="15.75" x14ac:dyDescent="0.25">
      <c r="A107" s="5"/>
      <c r="B107" s="5"/>
      <c r="C107" s="11"/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7"/>
      <c r="P107" s="26"/>
    </row>
    <row r="108" spans="1:16" ht="15.75" x14ac:dyDescent="0.25">
      <c r="A108" s="5"/>
      <c r="B108" s="5"/>
      <c r="C108" s="11"/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7"/>
      <c r="P108" s="26"/>
    </row>
    <row r="109" spans="1:16" ht="15.75" x14ac:dyDescent="0.25">
      <c r="A109" s="5"/>
      <c r="B109" s="5"/>
      <c r="C109" s="11"/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7"/>
      <c r="P109" s="26"/>
    </row>
    <row r="110" spans="1:16" ht="15.75" x14ac:dyDescent="0.25">
      <c r="A110" s="5"/>
      <c r="B110" s="5"/>
      <c r="C110" s="11"/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7"/>
      <c r="P110" s="26"/>
    </row>
    <row r="111" spans="1:16" ht="15.75" x14ac:dyDescent="0.25">
      <c r="A111" s="5"/>
      <c r="B111" s="5"/>
      <c r="C111" s="11"/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7"/>
      <c r="P111" s="26"/>
    </row>
  </sheetData>
  <autoFilter ref="B11:P52">
    <sortState ref="B11:P51">
      <sortCondition descending="1" ref="O10:O51"/>
    </sortState>
  </autoFilter>
  <sortState ref="A11:P51">
    <sortCondition descending="1" ref="O11:O51"/>
    <sortCondition descending="1" ref="E11:E51"/>
    <sortCondition descending="1" ref="F11:F51"/>
    <sortCondition descending="1" ref="G11:G51"/>
  </sortState>
  <mergeCells count="15">
    <mergeCell ref="A1:P1"/>
    <mergeCell ref="A2:P2"/>
    <mergeCell ref="A3:C3"/>
    <mergeCell ref="D3:F3"/>
    <mergeCell ref="A4:C4"/>
    <mergeCell ref="D4:F4"/>
    <mergeCell ref="E10:N10"/>
    <mergeCell ref="A5:C5"/>
    <mergeCell ref="D5:F5"/>
    <mergeCell ref="A6:C6"/>
    <mergeCell ref="D6:F6"/>
    <mergeCell ref="A7:C7"/>
    <mergeCell ref="D7:F7"/>
    <mergeCell ref="A8:C8"/>
    <mergeCell ref="D8:F8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  <pageSetUpPr fitToPage="1"/>
  </sheetPr>
  <dimension ref="A1:Q111"/>
  <sheetViews>
    <sheetView workbookViewId="0">
      <selection activeCell="D11" sqref="D11:D12"/>
    </sheetView>
  </sheetViews>
  <sheetFormatPr defaultRowHeight="15" x14ac:dyDescent="0.25"/>
  <cols>
    <col min="1" max="1" width="7.42578125" style="1" bestFit="1" customWidth="1"/>
    <col min="2" max="2" width="10.7109375" style="1" hidden="1" customWidth="1"/>
    <col min="3" max="3" width="22.42578125" style="1" bestFit="1" customWidth="1"/>
    <col min="4" max="4" width="8.28515625" style="1" customWidth="1"/>
    <col min="5" max="5" width="7.85546875" style="1" bestFit="1" customWidth="1"/>
    <col min="6" max="14" width="6.7109375" style="1" bestFit="1" customWidth="1"/>
    <col min="15" max="15" width="12.5703125" style="8" bestFit="1" customWidth="1"/>
    <col min="16" max="16" width="10.5703125" style="8" hidden="1" customWidth="1"/>
    <col min="17" max="16384" width="9.140625" style="1"/>
  </cols>
  <sheetData>
    <row r="1" spans="1:16" ht="61.5" x14ac:dyDescent="0.9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 x14ac:dyDescent="0.3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.75" x14ac:dyDescent="0.3">
      <c r="A3" s="53" t="s">
        <v>1</v>
      </c>
      <c r="B3" s="54"/>
      <c r="C3" s="55"/>
      <c r="D3" s="56" t="s">
        <v>2</v>
      </c>
      <c r="E3" s="56"/>
      <c r="F3" s="5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.75" x14ac:dyDescent="0.3">
      <c r="A4" s="58" t="s">
        <v>3</v>
      </c>
      <c r="B4" s="28"/>
      <c r="C4" s="29"/>
      <c r="D4" s="33" t="s">
        <v>4</v>
      </c>
      <c r="E4" s="33"/>
      <c r="F4" s="59"/>
      <c r="G4" s="3"/>
      <c r="H4" s="3"/>
      <c r="I4" s="3"/>
      <c r="J4" s="3"/>
      <c r="K4" s="3"/>
      <c r="L4" s="3"/>
      <c r="M4" s="3"/>
      <c r="N4" s="3"/>
      <c r="O4" s="4"/>
      <c r="P4" s="3"/>
    </row>
    <row r="5" spans="1:16" ht="18.75" x14ac:dyDescent="0.3">
      <c r="A5" s="58" t="s">
        <v>5</v>
      </c>
      <c r="B5" s="28"/>
      <c r="C5" s="29"/>
      <c r="D5" s="33" t="s">
        <v>6</v>
      </c>
      <c r="E5" s="33"/>
      <c r="F5" s="59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.75" x14ac:dyDescent="0.3">
      <c r="A6" s="58" t="s">
        <v>7</v>
      </c>
      <c r="B6" s="28"/>
      <c r="C6" s="29"/>
      <c r="D6" s="34" t="s">
        <v>25</v>
      </c>
      <c r="E6" s="34"/>
      <c r="F6" s="60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.75" x14ac:dyDescent="0.3">
      <c r="A7" s="58" t="s">
        <v>8</v>
      </c>
      <c r="B7" s="28"/>
      <c r="C7" s="29"/>
      <c r="D7" s="33" t="s">
        <v>9</v>
      </c>
      <c r="E7" s="33"/>
      <c r="F7" s="59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9.5" thickBot="1" x14ac:dyDescent="0.35">
      <c r="A8" s="61" t="s">
        <v>10</v>
      </c>
      <c r="B8" s="62"/>
      <c r="C8" s="63"/>
      <c r="D8" s="153" t="s">
        <v>19</v>
      </c>
      <c r="E8" s="153"/>
      <c r="F8" s="154"/>
      <c r="O8" s="3"/>
      <c r="P8" s="3"/>
    </row>
    <row r="9" spans="1:16" ht="19.5" thickBot="1" x14ac:dyDescent="0.35">
      <c r="A9" s="155"/>
      <c r="B9" s="155"/>
      <c r="C9" s="155"/>
      <c r="D9"/>
      <c r="E9"/>
      <c r="F9"/>
      <c r="G9"/>
      <c r="H9"/>
      <c r="I9"/>
      <c r="J9"/>
      <c r="K9"/>
      <c r="L9"/>
      <c r="M9"/>
      <c r="N9"/>
      <c r="O9" s="3"/>
      <c r="P9" s="3"/>
    </row>
    <row r="10" spans="1:16" ht="19.5" thickBot="1" x14ac:dyDescent="0.35">
      <c r="A10"/>
      <c r="B10" s="3"/>
      <c r="C10" s="19"/>
      <c r="D10" s="2"/>
      <c r="E10" s="105" t="s">
        <v>12</v>
      </c>
      <c r="F10" s="106"/>
      <c r="G10" s="106"/>
      <c r="H10" s="106"/>
      <c r="I10" s="106"/>
      <c r="J10" s="106"/>
      <c r="K10" s="106"/>
      <c r="L10" s="106"/>
      <c r="M10" s="106"/>
      <c r="N10" s="107"/>
      <c r="O10" s="3"/>
      <c r="P10" s="3"/>
    </row>
    <row r="11" spans="1:16" ht="48" thickBot="1" x14ac:dyDescent="0.3">
      <c r="A11" s="161" t="s">
        <v>13</v>
      </c>
      <c r="B11" s="162" t="s">
        <v>20</v>
      </c>
      <c r="C11" s="162" t="s">
        <v>14</v>
      </c>
      <c r="D11" s="164" t="s">
        <v>109</v>
      </c>
      <c r="E11" s="165">
        <v>10</v>
      </c>
      <c r="F11" s="163">
        <v>9</v>
      </c>
      <c r="G11" s="163">
        <v>8</v>
      </c>
      <c r="H11" s="163">
        <v>7</v>
      </c>
      <c r="I11" s="163">
        <v>6</v>
      </c>
      <c r="J11" s="163">
        <v>5</v>
      </c>
      <c r="K11" s="163">
        <v>4</v>
      </c>
      <c r="L11" s="163">
        <v>3</v>
      </c>
      <c r="M11" s="163">
        <v>2</v>
      </c>
      <c r="N11" s="166">
        <v>1</v>
      </c>
      <c r="O11" s="156" t="s">
        <v>15</v>
      </c>
      <c r="P11" s="12" t="s">
        <v>16</v>
      </c>
    </row>
    <row r="12" spans="1:16" ht="15.75" x14ac:dyDescent="0.25">
      <c r="A12" s="45">
        <v>1</v>
      </c>
      <c r="B12" s="123">
        <v>12</v>
      </c>
      <c r="C12" s="124" t="str">
        <f>VLOOKUP(B12,'Evidenční listina'!A:B,2,0)</f>
        <v>Molek Vlastimil</v>
      </c>
      <c r="D12" s="68" t="str">
        <f>IF(VLOOKUP(B12,'Evidenční listina'!A:G,4,0)=0,"",VLOOKUP(B12,'Evidenční listina'!A:G,4,0))</f>
        <v/>
      </c>
      <c r="E12" s="125">
        <v>6</v>
      </c>
      <c r="F12" s="124">
        <v>9</v>
      </c>
      <c r="G12" s="124"/>
      <c r="H12" s="124"/>
      <c r="I12" s="124"/>
      <c r="J12" s="124"/>
      <c r="K12" s="124"/>
      <c r="L12" s="124"/>
      <c r="M12" s="124"/>
      <c r="N12" s="126"/>
      <c r="O12" s="127">
        <f>(E12*10)+(F12*9)+(G12*8)+(H12*7)+(I12*6)+(J12*5)+(K12*4)+(L12*3)+(M12*2)+(N12*1)</f>
        <v>141</v>
      </c>
      <c r="P12" s="25">
        <f>SUM(E12:N12)</f>
        <v>15</v>
      </c>
    </row>
    <row r="13" spans="1:16" ht="15.75" x14ac:dyDescent="0.25">
      <c r="A13" s="92">
        <v>2</v>
      </c>
      <c r="B13" s="112">
        <v>32</v>
      </c>
      <c r="C13" s="113" t="str">
        <f>VLOOKUP(B13,'Evidenční listina'!A:B,2,0)</f>
        <v>Entler Tomáš</v>
      </c>
      <c r="D13" s="158" t="str">
        <f>IF(VLOOKUP(B13,'Evidenční listina'!A:G,4,0)=0,"",VLOOKUP(B13,'Evidenční listina'!A:G,4,0))</f>
        <v/>
      </c>
      <c r="E13" s="114">
        <v>6</v>
      </c>
      <c r="F13" s="113">
        <v>5</v>
      </c>
      <c r="G13" s="113">
        <v>4</v>
      </c>
      <c r="H13" s="113"/>
      <c r="I13" s="113"/>
      <c r="J13" s="113"/>
      <c r="K13" s="113"/>
      <c r="L13" s="113"/>
      <c r="M13" s="113"/>
      <c r="N13" s="115"/>
      <c r="O13" s="120">
        <f>(E13*10)+(F13*9)+(G13*8)+(H13*7)+(I13*6)+(J13*5)+(K13*4)+(L13*3)+(M13*2)+(N13*1)</f>
        <v>137</v>
      </c>
      <c r="P13" s="13">
        <f>SUM(E13:N13)</f>
        <v>15</v>
      </c>
    </row>
    <row r="14" spans="1:16" ht="15.75" x14ac:dyDescent="0.25">
      <c r="A14" s="37">
        <v>3</v>
      </c>
      <c r="B14" s="100">
        <v>30</v>
      </c>
      <c r="C14" s="101" t="str">
        <f>VLOOKUP(B14,'Evidenční listina'!A:B,2,0)</f>
        <v>Vaněrek Josef</v>
      </c>
      <c r="D14" s="159" t="str">
        <f>IF(VLOOKUP(B14,'Evidenční listina'!A:G,4,0)=0,"",VLOOKUP(B14,'Evidenční listina'!A:G,4,0))</f>
        <v/>
      </c>
      <c r="E14" s="108">
        <v>5</v>
      </c>
      <c r="F14" s="101">
        <v>4</v>
      </c>
      <c r="G14" s="101">
        <v>6</v>
      </c>
      <c r="H14" s="101"/>
      <c r="I14" s="101"/>
      <c r="J14" s="101"/>
      <c r="K14" s="101"/>
      <c r="L14" s="101"/>
      <c r="M14" s="101"/>
      <c r="N14" s="109"/>
      <c r="O14" s="119">
        <f>(E14*10)+(F14*9)+(G14*8)+(H14*7)+(I14*6)+(J14*5)+(K14*4)+(L14*3)+(M14*2)+(N14*1)</f>
        <v>134</v>
      </c>
      <c r="P14" s="13">
        <f>SUM(E14:N14)</f>
        <v>15</v>
      </c>
    </row>
    <row r="15" spans="1:16" ht="15.75" x14ac:dyDescent="0.25">
      <c r="A15" s="92">
        <v>4</v>
      </c>
      <c r="B15" s="112">
        <v>27</v>
      </c>
      <c r="C15" s="113" t="str">
        <f>VLOOKUP(B15,'Evidenční listina'!A:B,2,0)</f>
        <v>Kovář Aleš</v>
      </c>
      <c r="D15" s="158" t="str">
        <f>IF(VLOOKUP(B15,'Evidenční listina'!A:G,4,0)=0,"",VLOOKUP(B15,'Evidenční listina'!A:G,4,0))</f>
        <v/>
      </c>
      <c r="E15" s="114">
        <v>4</v>
      </c>
      <c r="F15" s="113">
        <v>6</v>
      </c>
      <c r="G15" s="113">
        <v>4</v>
      </c>
      <c r="H15" s="113">
        <v>1</v>
      </c>
      <c r="I15" s="113"/>
      <c r="J15" s="113"/>
      <c r="K15" s="113"/>
      <c r="L15" s="113"/>
      <c r="M15" s="113"/>
      <c r="N15" s="115"/>
      <c r="O15" s="120">
        <f>(E15*10)+(F15*9)+(G15*8)+(H15*7)+(I15*6)+(J15*5)+(K15*4)+(L15*3)+(M15*2)+(N15*1)</f>
        <v>133</v>
      </c>
      <c r="P15" s="13">
        <f>SUM(E15:N15)</f>
        <v>15</v>
      </c>
    </row>
    <row r="16" spans="1:16" ht="15.75" x14ac:dyDescent="0.25">
      <c r="A16" s="37">
        <v>5</v>
      </c>
      <c r="B16" s="100">
        <v>7</v>
      </c>
      <c r="C16" s="101" t="str">
        <f>VLOOKUP(B16,'Evidenční listina'!A:B,2,0)</f>
        <v>Zmoray Dušan</v>
      </c>
      <c r="D16" s="159" t="str">
        <f>IF(VLOOKUP(B16,'Evidenční listina'!A:G,4,0)=0,"",VLOOKUP(B16,'Evidenční listina'!A:G,4,0))</f>
        <v>x</v>
      </c>
      <c r="E16" s="108">
        <v>4</v>
      </c>
      <c r="F16" s="101">
        <v>6</v>
      </c>
      <c r="G16" s="101">
        <v>3</v>
      </c>
      <c r="H16" s="101">
        <v>1</v>
      </c>
      <c r="I16" s="101">
        <v>1</v>
      </c>
      <c r="J16" s="101"/>
      <c r="K16" s="101"/>
      <c r="L16" s="101"/>
      <c r="M16" s="101"/>
      <c r="N16" s="109"/>
      <c r="O16" s="119">
        <f>(E16*10)+(F16*9)+(G16*8)+(H16*7)+(I16*6)+(J16*5)+(K16*4)+(L16*3)+(M16*2)+(N16*1)</f>
        <v>131</v>
      </c>
      <c r="P16" s="13">
        <f>SUM(E16:N16)</f>
        <v>15</v>
      </c>
    </row>
    <row r="17" spans="1:17" ht="15.75" x14ac:dyDescent="0.25">
      <c r="A17" s="92">
        <v>6</v>
      </c>
      <c r="B17" s="112">
        <v>8</v>
      </c>
      <c r="C17" s="113" t="str">
        <f>VLOOKUP(B17,'Evidenční listina'!A:B,2,0)</f>
        <v>Bina Karel</v>
      </c>
      <c r="D17" s="158" t="str">
        <f>IF(VLOOKUP(B17,'Evidenční listina'!A:G,4,0)=0,"",VLOOKUP(B17,'Evidenční listina'!A:G,4,0))</f>
        <v/>
      </c>
      <c r="E17" s="114">
        <v>3</v>
      </c>
      <c r="F17" s="113">
        <v>5</v>
      </c>
      <c r="G17" s="113">
        <v>7</v>
      </c>
      <c r="H17" s="113"/>
      <c r="I17" s="113"/>
      <c r="J17" s="113"/>
      <c r="K17" s="113"/>
      <c r="L17" s="113"/>
      <c r="M17" s="113"/>
      <c r="N17" s="115"/>
      <c r="O17" s="120">
        <f>(E17*10)+(F17*9)+(G17*8)+(H17*7)+(I17*6)+(J17*5)+(K17*4)+(L17*3)+(M17*2)+(N17*1)</f>
        <v>131</v>
      </c>
      <c r="P17" s="13">
        <f>SUM(E17:N17)</f>
        <v>15</v>
      </c>
    </row>
    <row r="18" spans="1:17" ht="15.75" x14ac:dyDescent="0.25">
      <c r="A18" s="37">
        <v>7</v>
      </c>
      <c r="B18" s="100">
        <v>28</v>
      </c>
      <c r="C18" s="101" t="str">
        <f>VLOOKUP(B18,'Evidenční listina'!A:B,2,0)</f>
        <v>Kosina Josef</v>
      </c>
      <c r="D18" s="159" t="str">
        <f>IF(VLOOKUP(B18,'Evidenční listina'!A:G,4,0)=0,"",VLOOKUP(B18,'Evidenční listina'!A:G,4,0))</f>
        <v/>
      </c>
      <c r="E18" s="108">
        <v>3</v>
      </c>
      <c r="F18" s="101">
        <v>6</v>
      </c>
      <c r="G18" s="101">
        <v>4</v>
      </c>
      <c r="H18" s="101">
        <v>2</v>
      </c>
      <c r="I18" s="101"/>
      <c r="J18" s="101"/>
      <c r="K18" s="101"/>
      <c r="L18" s="101"/>
      <c r="M18" s="101"/>
      <c r="N18" s="109"/>
      <c r="O18" s="119">
        <f>(E18*10)+(F18*9)+(G18*8)+(H18*7)+(I18*6)+(J18*5)+(K18*4)+(L18*3)+(M18*2)+(N18*1)</f>
        <v>130</v>
      </c>
      <c r="P18" s="13">
        <f>SUM(E18:N18)</f>
        <v>15</v>
      </c>
    </row>
    <row r="19" spans="1:17" ht="15.75" x14ac:dyDescent="0.25">
      <c r="A19" s="92">
        <v>8</v>
      </c>
      <c r="B19" s="112">
        <v>13</v>
      </c>
      <c r="C19" s="113" t="str">
        <f>VLOOKUP(B19,'Evidenční listina'!A:B,2,0)</f>
        <v>Pevný Marek</v>
      </c>
      <c r="D19" s="158" t="str">
        <f>IF(VLOOKUP(B19,'Evidenční listina'!A:G,4,0)=0,"",VLOOKUP(B19,'Evidenční listina'!A:G,4,0))</f>
        <v/>
      </c>
      <c r="E19" s="114">
        <v>4</v>
      </c>
      <c r="F19" s="113">
        <v>4</v>
      </c>
      <c r="G19" s="113">
        <v>5</v>
      </c>
      <c r="H19" s="113">
        <v>0</v>
      </c>
      <c r="I19" s="113">
        <v>2</v>
      </c>
      <c r="J19" s="113"/>
      <c r="K19" s="113"/>
      <c r="L19" s="113"/>
      <c r="M19" s="113"/>
      <c r="N19" s="115"/>
      <c r="O19" s="120">
        <f>(E19*10)+(F19*9)+(G19*8)+(H19*7)+(I19*6)+(J19*5)+(K19*4)+(L19*3)+(M19*2)+(N19*1)</f>
        <v>128</v>
      </c>
      <c r="P19" s="13">
        <f>SUM(E19:N19)</f>
        <v>15</v>
      </c>
    </row>
    <row r="20" spans="1:17" ht="15.75" x14ac:dyDescent="0.25">
      <c r="A20" s="37">
        <v>9</v>
      </c>
      <c r="B20" s="100">
        <v>39</v>
      </c>
      <c r="C20" s="101" t="str">
        <f>VLOOKUP(B20,'Evidenční listina'!A:B,2,0)</f>
        <v>Bogner Wolfgang</v>
      </c>
      <c r="D20" s="159" t="str">
        <f>IF(VLOOKUP(B20,'Evidenční listina'!A:G,4,0)=0,"",VLOOKUP(B20,'Evidenční listina'!A:G,4,0))</f>
        <v/>
      </c>
      <c r="E20" s="108">
        <v>4</v>
      </c>
      <c r="F20" s="101">
        <v>2</v>
      </c>
      <c r="G20" s="101">
        <v>7</v>
      </c>
      <c r="H20" s="101">
        <v>2</v>
      </c>
      <c r="I20" s="101"/>
      <c r="J20" s="101"/>
      <c r="K20" s="101"/>
      <c r="L20" s="101"/>
      <c r="M20" s="101"/>
      <c r="N20" s="109"/>
      <c r="O20" s="119">
        <f>(E20*10)+(F20*9)+(G20*8)+(H20*7)+(I20*6)+(J20*5)+(K20*4)+(L20*3)+(M20*2)+(N20*1)</f>
        <v>128</v>
      </c>
      <c r="P20" s="13">
        <f>SUM(E20:N20)</f>
        <v>15</v>
      </c>
    </row>
    <row r="21" spans="1:17" ht="15.75" x14ac:dyDescent="0.25">
      <c r="A21" s="92">
        <v>10</v>
      </c>
      <c r="B21" s="112">
        <v>31</v>
      </c>
      <c r="C21" s="113" t="str">
        <f>VLOOKUP(B21,'Evidenční listina'!A:B,2,0)</f>
        <v>Kučera Roman</v>
      </c>
      <c r="D21" s="158" t="str">
        <f>IF(VLOOKUP(B21,'Evidenční listina'!A:G,4,0)=0,"",VLOOKUP(B21,'Evidenční listina'!A:G,4,0))</f>
        <v/>
      </c>
      <c r="E21" s="114">
        <v>3</v>
      </c>
      <c r="F21" s="113">
        <v>4</v>
      </c>
      <c r="G21" s="113">
        <v>5</v>
      </c>
      <c r="H21" s="113">
        <v>3</v>
      </c>
      <c r="I21" s="113"/>
      <c r="J21" s="113"/>
      <c r="K21" s="113"/>
      <c r="L21" s="113"/>
      <c r="M21" s="113"/>
      <c r="N21" s="115"/>
      <c r="O21" s="120">
        <f>(E21*10)+(F21*9)+(G21*8)+(H21*7)+(I21*6)+(J21*5)+(K21*4)+(L21*3)+(M21*2)+(N21*1)</f>
        <v>127</v>
      </c>
      <c r="P21" s="13">
        <f>SUM(E21:N21)</f>
        <v>15</v>
      </c>
    </row>
    <row r="22" spans="1:17" ht="15.75" x14ac:dyDescent="0.25">
      <c r="A22" s="37">
        <v>12</v>
      </c>
      <c r="B22" s="100">
        <v>19</v>
      </c>
      <c r="C22" s="101" t="str">
        <f>VLOOKUP(B22,'Evidenční listina'!A:B,2,0)</f>
        <v>Matyšek František</v>
      </c>
      <c r="D22" s="159" t="str">
        <f>IF(VLOOKUP(B22,'Evidenční listina'!A:G,4,0)=0,"",VLOOKUP(B22,'Evidenční listina'!A:G,4,0))</f>
        <v>x</v>
      </c>
      <c r="E22" s="108">
        <v>3</v>
      </c>
      <c r="F22" s="101">
        <v>4</v>
      </c>
      <c r="G22" s="101">
        <v>4</v>
      </c>
      <c r="H22" s="101">
        <v>4</v>
      </c>
      <c r="I22" s="101"/>
      <c r="J22" s="101"/>
      <c r="K22" s="101"/>
      <c r="L22" s="101"/>
      <c r="M22" s="101"/>
      <c r="N22" s="109"/>
      <c r="O22" s="119">
        <f>(E22*10)+(F22*9)+(G22*8)+(H22*7)+(I22*6)+(J22*5)+(K22*4)+(L22*3)+(M22*2)+(N22*1)</f>
        <v>126</v>
      </c>
      <c r="P22" s="13">
        <f>SUM(E22:N22)</f>
        <v>15</v>
      </c>
    </row>
    <row r="23" spans="1:17" ht="15.75" x14ac:dyDescent="0.25">
      <c r="A23" s="92">
        <v>11</v>
      </c>
      <c r="B23" s="112">
        <v>5</v>
      </c>
      <c r="C23" s="113" t="str">
        <f>VLOOKUP(B23,'Evidenční listina'!A:B,2,0)</f>
        <v>Nečas Otakar</v>
      </c>
      <c r="D23" s="158" t="str">
        <f>IF(VLOOKUP(B23,'Evidenční listina'!A:G,4,0)=0,"",VLOOKUP(B23,'Evidenční listina'!A:G,4,0))</f>
        <v>x</v>
      </c>
      <c r="E23" s="114">
        <v>3</v>
      </c>
      <c r="F23" s="113">
        <v>3</v>
      </c>
      <c r="G23" s="113">
        <v>6</v>
      </c>
      <c r="H23" s="113">
        <v>3</v>
      </c>
      <c r="I23" s="113"/>
      <c r="J23" s="113"/>
      <c r="K23" s="113"/>
      <c r="L23" s="113"/>
      <c r="M23" s="113"/>
      <c r="N23" s="115"/>
      <c r="O23" s="120">
        <f>(E23*10)+(F23*9)+(G23*8)+(H23*7)+(I23*6)+(J23*5)+(K23*4)+(L23*3)+(M23*2)+(N23*1)</f>
        <v>126</v>
      </c>
      <c r="P23" s="13">
        <f>SUM(E23:N23)</f>
        <v>15</v>
      </c>
      <c r="Q23" s="1">
        <v>95</v>
      </c>
    </row>
    <row r="24" spans="1:17" ht="15.75" x14ac:dyDescent="0.25">
      <c r="A24" s="37">
        <v>14</v>
      </c>
      <c r="B24" s="100">
        <v>38</v>
      </c>
      <c r="C24" s="101" t="str">
        <f>VLOOKUP(B24,'Evidenční listina'!A:B,2,0)</f>
        <v>Břínek Milan</v>
      </c>
      <c r="D24" s="159" t="str">
        <f>IF(VLOOKUP(B24,'Evidenční listina'!A:G,4,0)=0,"",VLOOKUP(B24,'Evidenční listina'!A:G,4,0))</f>
        <v/>
      </c>
      <c r="E24" s="108">
        <v>2</v>
      </c>
      <c r="F24" s="101">
        <v>5</v>
      </c>
      <c r="G24" s="101">
        <v>4</v>
      </c>
      <c r="H24" s="101">
        <v>4</v>
      </c>
      <c r="I24" s="101"/>
      <c r="J24" s="101"/>
      <c r="K24" s="101"/>
      <c r="L24" s="101"/>
      <c r="M24" s="101"/>
      <c r="N24" s="109"/>
      <c r="O24" s="119">
        <f>(E24*10)+(F24*9)+(G24*8)+(H24*7)+(I24*6)+(J24*5)+(K24*4)+(L24*3)+(M24*2)+(N24*1)</f>
        <v>125</v>
      </c>
      <c r="P24" s="13">
        <f>SUM(E24:N24)</f>
        <v>15</v>
      </c>
    </row>
    <row r="25" spans="1:17" ht="15.75" x14ac:dyDescent="0.25">
      <c r="A25" s="92">
        <v>13</v>
      </c>
      <c r="B25" s="112">
        <v>29</v>
      </c>
      <c r="C25" s="113" t="str">
        <f>VLOOKUP(B25,'Evidenční listina'!A:B,2,0)</f>
        <v>Přibyl Petr</v>
      </c>
      <c r="D25" s="158" t="str">
        <f>IF(VLOOKUP(B25,'Evidenční listina'!A:G,4,0)=0,"",VLOOKUP(B25,'Evidenční listina'!A:G,4,0))</f>
        <v/>
      </c>
      <c r="E25" s="114">
        <v>2</v>
      </c>
      <c r="F25" s="113">
        <v>3</v>
      </c>
      <c r="G25" s="113">
        <v>8</v>
      </c>
      <c r="H25" s="113">
        <v>2</v>
      </c>
      <c r="I25" s="113"/>
      <c r="J25" s="113"/>
      <c r="K25" s="113"/>
      <c r="L25" s="113"/>
      <c r="M25" s="113"/>
      <c r="N25" s="115"/>
      <c r="O25" s="120">
        <f>(E25*10)+(F25*9)+(G25*8)+(H25*7)+(I25*6)+(J25*5)+(K25*4)+(L25*3)+(M25*2)+(N25*1)</f>
        <v>125</v>
      </c>
      <c r="P25" s="13">
        <f>SUM(E25:N25)</f>
        <v>15</v>
      </c>
      <c r="Q25" s="1">
        <v>123</v>
      </c>
    </row>
    <row r="26" spans="1:17" ht="15.75" x14ac:dyDescent="0.25">
      <c r="A26" s="37">
        <v>17</v>
      </c>
      <c r="B26" s="100">
        <v>33</v>
      </c>
      <c r="C26" s="101" t="str">
        <f>VLOOKUP(B26,'Evidenční listina'!A:B,2,0)</f>
        <v>Boreš Jiří</v>
      </c>
      <c r="D26" s="159" t="str">
        <f>IF(VLOOKUP(B26,'Evidenční listina'!A:G,4,0)=0,"",VLOOKUP(B26,'Evidenční listina'!A:G,4,0))</f>
        <v/>
      </c>
      <c r="E26" s="108">
        <v>3</v>
      </c>
      <c r="F26" s="101">
        <v>2</v>
      </c>
      <c r="G26" s="101">
        <v>6</v>
      </c>
      <c r="H26" s="101">
        <v>4</v>
      </c>
      <c r="I26" s="101"/>
      <c r="J26" s="101"/>
      <c r="K26" s="101"/>
      <c r="L26" s="101"/>
      <c r="M26" s="101"/>
      <c r="N26" s="109"/>
      <c r="O26" s="119">
        <f>(E26*10)+(F26*9)+(G26*8)+(H26*7)+(I26*6)+(J26*5)+(K26*4)+(L26*3)+(M26*2)+(N26*1)</f>
        <v>124</v>
      </c>
      <c r="P26" s="13">
        <f>SUM(E26:N26)</f>
        <v>15</v>
      </c>
    </row>
    <row r="27" spans="1:17" ht="15.75" x14ac:dyDescent="0.25">
      <c r="A27" s="92">
        <v>16</v>
      </c>
      <c r="B27" s="112">
        <v>16</v>
      </c>
      <c r="C27" s="113" t="str">
        <f>VLOOKUP(B27,'Evidenční listina'!A:B,2,0)</f>
        <v>Korchanik Štefan</v>
      </c>
      <c r="D27" s="158" t="str">
        <f>IF(VLOOKUP(B27,'Evidenční listina'!A:G,4,0)=0,"",VLOOKUP(B27,'Evidenční listina'!A:G,4,0))</f>
        <v/>
      </c>
      <c r="E27" s="114">
        <v>2</v>
      </c>
      <c r="F27" s="113">
        <v>4</v>
      </c>
      <c r="G27" s="113">
        <v>5</v>
      </c>
      <c r="H27" s="113">
        <v>4</v>
      </c>
      <c r="I27" s="113"/>
      <c r="J27" s="113"/>
      <c r="K27" s="113"/>
      <c r="L27" s="113"/>
      <c r="M27" s="113"/>
      <c r="N27" s="115"/>
      <c r="O27" s="120">
        <f>(E27*10)+(F27*9)+(G27*8)+(H27*7)+(I27*6)+(J27*5)+(K27*4)+(L27*3)+(M27*2)+(N27*1)</f>
        <v>124</v>
      </c>
      <c r="P27" s="13">
        <f>SUM(E27:N27)</f>
        <v>15</v>
      </c>
    </row>
    <row r="28" spans="1:17" ht="15.75" x14ac:dyDescent="0.25">
      <c r="A28" s="37">
        <v>15</v>
      </c>
      <c r="B28" s="100">
        <v>14</v>
      </c>
      <c r="C28" s="157" t="str">
        <f>VLOOKUP(B28,'Evidenční listina'!A:B,2,0)</f>
        <v>Lonk Antonín</v>
      </c>
      <c r="D28" s="159" t="str">
        <f>IF(VLOOKUP(B28,'Evidenční listina'!A:G,4,0)=0,"",VLOOKUP(B28,'Evidenční listina'!A:G,4,0))</f>
        <v/>
      </c>
      <c r="E28" s="108">
        <v>2</v>
      </c>
      <c r="F28" s="101">
        <v>2</v>
      </c>
      <c r="G28" s="101">
        <v>9</v>
      </c>
      <c r="H28" s="101">
        <v>2</v>
      </c>
      <c r="I28" s="101"/>
      <c r="J28" s="101"/>
      <c r="K28" s="101"/>
      <c r="L28" s="101"/>
      <c r="M28" s="101"/>
      <c r="N28" s="109"/>
      <c r="O28" s="119">
        <f>(E28*10)+(F28*9)+(G28*8)+(H28*7)+(I28*6)+(J28*5)+(K28*4)+(L28*3)+(M28*2)+(N28*1)</f>
        <v>124</v>
      </c>
      <c r="P28" s="13">
        <f>SUM(E28:N28)</f>
        <v>15</v>
      </c>
    </row>
    <row r="29" spans="1:17" ht="15.75" x14ac:dyDescent="0.25">
      <c r="A29" s="92">
        <v>19</v>
      </c>
      <c r="B29" s="112">
        <v>43</v>
      </c>
      <c r="C29" s="113" t="str">
        <f>VLOOKUP(B29,'Evidenční listina'!A:B,2,0)</f>
        <v>Arnhof Christoph</v>
      </c>
      <c r="D29" s="158" t="str">
        <f>IF(VLOOKUP(B29,'Evidenční listina'!A:G,4,0)=0,"",VLOOKUP(B29,'Evidenční listina'!A:G,4,0))</f>
        <v/>
      </c>
      <c r="E29" s="114">
        <v>3</v>
      </c>
      <c r="F29" s="113">
        <v>1</v>
      </c>
      <c r="G29" s="113">
        <v>7</v>
      </c>
      <c r="H29" s="113">
        <v>4</v>
      </c>
      <c r="I29" s="113"/>
      <c r="J29" s="113"/>
      <c r="K29" s="113"/>
      <c r="L29" s="113"/>
      <c r="M29" s="113"/>
      <c r="N29" s="115"/>
      <c r="O29" s="120">
        <f>(E29*10)+(F29*9)+(G29*8)+(H29*7)+(I29*6)+(J29*5)+(K29*4)+(L29*3)+(M29*2)+(N29*1)</f>
        <v>123</v>
      </c>
      <c r="P29" s="13">
        <f>SUM(E29:N29)</f>
        <v>15</v>
      </c>
    </row>
    <row r="30" spans="1:17" ht="15.75" x14ac:dyDescent="0.25">
      <c r="A30" s="37">
        <v>18</v>
      </c>
      <c r="B30" s="100">
        <v>10</v>
      </c>
      <c r="C30" s="101" t="str">
        <f>VLOOKUP(B30,'Evidenční listina'!A:B,2,0)</f>
        <v>Šulc David</v>
      </c>
      <c r="D30" s="159" t="str">
        <f>IF(VLOOKUP(B30,'Evidenční listina'!A:G,4,0)=0,"",VLOOKUP(B30,'Evidenční listina'!A:G,4,0))</f>
        <v/>
      </c>
      <c r="E30" s="108">
        <v>2</v>
      </c>
      <c r="F30" s="101">
        <v>5</v>
      </c>
      <c r="G30" s="101">
        <v>3</v>
      </c>
      <c r="H30" s="101">
        <v>4</v>
      </c>
      <c r="I30" s="101">
        <v>1</v>
      </c>
      <c r="J30" s="101"/>
      <c r="K30" s="101"/>
      <c r="L30" s="101"/>
      <c r="M30" s="101"/>
      <c r="N30" s="109"/>
      <c r="O30" s="119">
        <f>(E30*10)+(F30*9)+(G30*8)+(H30*7)+(I30*6)+(J30*5)+(K30*4)+(L30*3)+(M30*2)+(N30*1)</f>
        <v>123</v>
      </c>
      <c r="P30" s="13">
        <f>SUM(E30:N30)</f>
        <v>15</v>
      </c>
    </row>
    <row r="31" spans="1:17" ht="15.75" x14ac:dyDescent="0.25">
      <c r="A31" s="92">
        <v>21</v>
      </c>
      <c r="B31" s="112">
        <v>42</v>
      </c>
      <c r="C31" s="113" t="str">
        <f>VLOOKUP(B31,'Evidenční listina'!A:B,2,0)</f>
        <v>Woytaček Michael</v>
      </c>
      <c r="D31" s="158" t="str">
        <f>IF(VLOOKUP(B31,'Evidenční listina'!A:G,4,0)=0,"",VLOOKUP(B31,'Evidenční listina'!A:G,4,0))</f>
        <v/>
      </c>
      <c r="E31" s="114">
        <v>2</v>
      </c>
      <c r="F31" s="113">
        <v>4</v>
      </c>
      <c r="G31" s="113">
        <v>4</v>
      </c>
      <c r="H31" s="113">
        <v>5</v>
      </c>
      <c r="I31" s="113"/>
      <c r="J31" s="113"/>
      <c r="K31" s="113"/>
      <c r="L31" s="113"/>
      <c r="M31" s="113"/>
      <c r="N31" s="115"/>
      <c r="O31" s="120">
        <f>(E31*10)+(F31*9)+(G31*8)+(H31*7)+(I31*6)+(J31*5)+(K31*4)+(L31*3)+(M31*2)+(N31*1)</f>
        <v>123</v>
      </c>
      <c r="P31" s="13">
        <f>SUM(E31:N31)</f>
        <v>15</v>
      </c>
    </row>
    <row r="32" spans="1:17" ht="15.75" x14ac:dyDescent="0.25">
      <c r="A32" s="37">
        <v>20</v>
      </c>
      <c r="B32" s="100">
        <v>24</v>
      </c>
      <c r="C32" s="101" t="str">
        <f>VLOOKUP(B32,'Evidenční listina'!A:B,2,0)</f>
        <v>Musil Ivo</v>
      </c>
      <c r="D32" s="159" t="str">
        <f>IF(VLOOKUP(B32,'Evidenční listina'!A:G,4,0)=0,"",VLOOKUP(B32,'Evidenční listina'!A:G,4,0))</f>
        <v/>
      </c>
      <c r="E32" s="108">
        <v>2</v>
      </c>
      <c r="F32" s="101">
        <v>6</v>
      </c>
      <c r="G32" s="101">
        <v>1</v>
      </c>
      <c r="H32" s="101">
        <v>3</v>
      </c>
      <c r="I32" s="101">
        <v>3</v>
      </c>
      <c r="J32" s="101"/>
      <c r="K32" s="101"/>
      <c r="L32" s="101"/>
      <c r="M32" s="101"/>
      <c r="N32" s="109"/>
      <c r="O32" s="119">
        <f>(E32*10)+(F32*9)+(G32*8)+(H32*7)+(I32*6)+(J32*5)+(K32*4)+(L32*3)+(M32*2)+(N32*1)</f>
        <v>121</v>
      </c>
      <c r="P32" s="13">
        <f>SUM(E32:N32)</f>
        <v>15</v>
      </c>
    </row>
    <row r="33" spans="1:16" ht="15.75" x14ac:dyDescent="0.25">
      <c r="A33" s="92">
        <v>22</v>
      </c>
      <c r="B33" s="112">
        <v>3</v>
      </c>
      <c r="C33" s="113" t="str">
        <f>VLOOKUP(B33,'Evidenční listina'!A:B,2,0)</f>
        <v>Cink Libor</v>
      </c>
      <c r="D33" s="158" t="str">
        <f>IF(VLOOKUP(B33,'Evidenční listina'!A:G,4,0)=0,"",VLOOKUP(B33,'Evidenční listina'!A:G,4,0))</f>
        <v/>
      </c>
      <c r="E33" s="114">
        <v>2</v>
      </c>
      <c r="F33" s="113">
        <v>3</v>
      </c>
      <c r="G33" s="113">
        <v>5</v>
      </c>
      <c r="H33" s="113">
        <v>4</v>
      </c>
      <c r="I33" s="113">
        <v>1</v>
      </c>
      <c r="J33" s="113"/>
      <c r="K33" s="113"/>
      <c r="L33" s="113"/>
      <c r="M33" s="113"/>
      <c r="N33" s="115"/>
      <c r="O33" s="120">
        <f>(E33*10)+(F33*9)+(G33*8)+(H33*7)+(I33*6)+(J33*5)+(K33*4)+(L33*3)+(M33*2)+(N33*1)</f>
        <v>121</v>
      </c>
      <c r="P33" s="13">
        <f>SUM(E33:N33)</f>
        <v>15</v>
      </c>
    </row>
    <row r="34" spans="1:16" ht="15.75" x14ac:dyDescent="0.25">
      <c r="A34" s="37">
        <v>24</v>
      </c>
      <c r="B34" s="100">
        <v>6</v>
      </c>
      <c r="C34" s="101" t="str">
        <f>VLOOKUP(B34,'Evidenční listina'!A:B,2,0)</f>
        <v>Dušánek Karel</v>
      </c>
      <c r="D34" s="159" t="str">
        <f>IF(VLOOKUP(B34,'Evidenční listina'!A:G,4,0)=0,"",VLOOKUP(B34,'Evidenční listina'!A:G,4,0))</f>
        <v/>
      </c>
      <c r="E34" s="108">
        <v>1</v>
      </c>
      <c r="F34" s="101">
        <v>3</v>
      </c>
      <c r="G34" s="101">
        <v>7</v>
      </c>
      <c r="H34" s="101">
        <v>2</v>
      </c>
      <c r="I34" s="101">
        <v>1</v>
      </c>
      <c r="J34" s="101">
        <v>1</v>
      </c>
      <c r="K34" s="101"/>
      <c r="L34" s="101"/>
      <c r="M34" s="101"/>
      <c r="N34" s="109"/>
      <c r="O34" s="119">
        <f>(E34*10)+(F34*9)+(G34*8)+(H34*7)+(I34*6)+(J34*5)+(K34*4)+(L34*3)+(M34*2)+(N34*1)</f>
        <v>118</v>
      </c>
      <c r="P34" s="13">
        <f>SUM(E34:N34)</f>
        <v>15</v>
      </c>
    </row>
    <row r="35" spans="1:16" ht="15.75" x14ac:dyDescent="0.25">
      <c r="A35" s="92">
        <v>25</v>
      </c>
      <c r="B35" s="112">
        <v>25</v>
      </c>
      <c r="C35" s="113" t="str">
        <f>VLOOKUP(B35,'Evidenční listina'!A:B,2,0)</f>
        <v>Hořavová Radka</v>
      </c>
      <c r="D35" s="158" t="str">
        <f>IF(VLOOKUP(B35,'Evidenční listina'!A:G,4,0)=0,"",VLOOKUP(B35,'Evidenční listina'!A:G,4,0))</f>
        <v/>
      </c>
      <c r="E35" s="114">
        <v>2</v>
      </c>
      <c r="F35" s="113">
        <v>3</v>
      </c>
      <c r="G35" s="113">
        <v>4</v>
      </c>
      <c r="H35" s="113">
        <v>3</v>
      </c>
      <c r="I35" s="113">
        <v>2</v>
      </c>
      <c r="J35" s="113">
        <v>1</v>
      </c>
      <c r="K35" s="113"/>
      <c r="L35" s="113"/>
      <c r="M35" s="113"/>
      <c r="N35" s="115"/>
      <c r="O35" s="120">
        <f>(E35*10)+(F35*9)+(G35*8)+(H35*7)+(I35*6)+(J35*5)+(K35*4)+(L35*3)+(M35*2)+(N35*1)</f>
        <v>117</v>
      </c>
      <c r="P35" s="13">
        <f>SUM(E35:N35)</f>
        <v>15</v>
      </c>
    </row>
    <row r="36" spans="1:16" ht="15.75" x14ac:dyDescent="0.25">
      <c r="A36" s="37">
        <v>23</v>
      </c>
      <c r="B36" s="100">
        <v>26</v>
      </c>
      <c r="C36" s="101" t="str">
        <f>VLOOKUP(B36,'Evidenční listina'!A:B,2,0)</f>
        <v>Přichystal František</v>
      </c>
      <c r="D36" s="159" t="str">
        <f>IF(VLOOKUP(B36,'Evidenční listina'!A:G,4,0)=0,"",VLOOKUP(B36,'Evidenční listina'!A:G,4,0))</f>
        <v/>
      </c>
      <c r="E36" s="108">
        <v>2</v>
      </c>
      <c r="F36" s="101">
        <v>3</v>
      </c>
      <c r="G36" s="101">
        <v>4</v>
      </c>
      <c r="H36" s="101">
        <v>2</v>
      </c>
      <c r="I36" s="101">
        <v>4</v>
      </c>
      <c r="J36" s="101"/>
      <c r="K36" s="101"/>
      <c r="L36" s="101"/>
      <c r="M36" s="101"/>
      <c r="N36" s="109"/>
      <c r="O36" s="119">
        <f>(E36*10)+(F36*9)+(G36*8)+(H36*7)+(I36*6)+(J36*5)+(K36*4)+(L36*3)+(M36*2)+(N36*1)</f>
        <v>117</v>
      </c>
      <c r="P36" s="13">
        <f>SUM(E36:N36)</f>
        <v>15</v>
      </c>
    </row>
    <row r="37" spans="1:16" ht="15.75" x14ac:dyDescent="0.25">
      <c r="A37" s="92">
        <v>26</v>
      </c>
      <c r="B37" s="112">
        <v>15</v>
      </c>
      <c r="C37" s="113" t="str">
        <f>VLOOKUP(B37,'Evidenční listina'!A:B,2,0)</f>
        <v>Machač Jiří</v>
      </c>
      <c r="D37" s="158" t="str">
        <f>IF(VLOOKUP(B37,'Evidenční listina'!A:G,4,0)=0,"",VLOOKUP(B37,'Evidenční listina'!A:G,4,0))</f>
        <v/>
      </c>
      <c r="E37" s="114">
        <v>1</v>
      </c>
      <c r="F37" s="113">
        <v>2</v>
      </c>
      <c r="G37" s="113">
        <v>8</v>
      </c>
      <c r="H37" s="113">
        <v>1</v>
      </c>
      <c r="I37" s="113">
        <v>3</v>
      </c>
      <c r="J37" s="113"/>
      <c r="K37" s="113"/>
      <c r="L37" s="113"/>
      <c r="M37" s="113"/>
      <c r="N37" s="115"/>
      <c r="O37" s="120">
        <f>(E37*10)+(F37*9)+(G37*8)+(H37*7)+(I37*6)+(J37*5)+(K37*4)+(L37*3)+(M37*2)+(N37*1)</f>
        <v>117</v>
      </c>
      <c r="P37" s="13">
        <f>SUM(E37:N37)</f>
        <v>15</v>
      </c>
    </row>
    <row r="38" spans="1:16" ht="15.75" x14ac:dyDescent="0.25">
      <c r="A38" s="37">
        <v>27</v>
      </c>
      <c r="B38" s="100">
        <v>34</v>
      </c>
      <c r="C38" s="101" t="str">
        <f>VLOOKUP(B38,'Evidenční listina'!A:B,2,0)</f>
        <v>Klatovský Pavel</v>
      </c>
      <c r="D38" s="159" t="str">
        <f>IF(VLOOKUP(B38,'Evidenční listina'!A:G,4,0)=0,"",VLOOKUP(B38,'Evidenční listina'!A:G,4,0))</f>
        <v/>
      </c>
      <c r="E38" s="108">
        <v>2</v>
      </c>
      <c r="F38" s="101">
        <v>3</v>
      </c>
      <c r="G38" s="101">
        <v>6</v>
      </c>
      <c r="H38" s="101">
        <v>3</v>
      </c>
      <c r="I38" s="101"/>
      <c r="J38" s="101"/>
      <c r="K38" s="101"/>
      <c r="L38" s="101"/>
      <c r="M38" s="101"/>
      <c r="N38" s="109"/>
      <c r="O38" s="119">
        <f>(E38*10)+(F38*9)+(G38*8)+(H38*7)+(I38*6)+(J38*5)+(K38*4)+(L38*3)+(M38*2)+(N38*1)</f>
        <v>116</v>
      </c>
      <c r="P38" s="13">
        <f>SUM(E38:N38)</f>
        <v>14</v>
      </c>
    </row>
    <row r="39" spans="1:16" ht="15.75" x14ac:dyDescent="0.25">
      <c r="A39" s="92">
        <v>28</v>
      </c>
      <c r="B39" s="112">
        <v>37</v>
      </c>
      <c r="C39" s="113" t="str">
        <f>VLOOKUP(B39,'Evidenční listina'!A:B,2,0)</f>
        <v>Čermák Peter</v>
      </c>
      <c r="D39" s="158" t="str">
        <f>IF(VLOOKUP(B39,'Evidenční listina'!A:G,4,0)=0,"",VLOOKUP(B39,'Evidenční listina'!A:G,4,0))</f>
        <v/>
      </c>
      <c r="E39" s="114">
        <v>1</v>
      </c>
      <c r="F39" s="113">
        <v>3</v>
      </c>
      <c r="G39" s="113">
        <v>4</v>
      </c>
      <c r="H39" s="113">
        <v>4</v>
      </c>
      <c r="I39" s="113">
        <v>3</v>
      </c>
      <c r="J39" s="113"/>
      <c r="K39" s="113"/>
      <c r="L39" s="113"/>
      <c r="M39" s="113"/>
      <c r="N39" s="115"/>
      <c r="O39" s="120">
        <f>(E39*10)+(F39*9)+(G39*8)+(H39*7)+(I39*6)+(J39*5)+(K39*4)+(L39*3)+(M39*2)+(N39*1)</f>
        <v>115</v>
      </c>
      <c r="P39" s="13">
        <f>SUM(E39:N39)</f>
        <v>15</v>
      </c>
    </row>
    <row r="40" spans="1:16" ht="15.75" x14ac:dyDescent="0.25">
      <c r="A40" s="37">
        <v>29</v>
      </c>
      <c r="B40" s="100">
        <v>17</v>
      </c>
      <c r="C40" s="101" t="str">
        <f>VLOOKUP(B40,'Evidenční listina'!A:B,2,0)</f>
        <v>Dvořák Jan</v>
      </c>
      <c r="D40" s="159" t="str">
        <f>IF(VLOOKUP(B40,'Evidenční listina'!A:G,4,0)=0,"",VLOOKUP(B40,'Evidenční listina'!A:G,4,0))</f>
        <v/>
      </c>
      <c r="E40" s="108">
        <v>0</v>
      </c>
      <c r="F40" s="101">
        <v>4</v>
      </c>
      <c r="G40" s="101">
        <v>5</v>
      </c>
      <c r="H40" s="101">
        <v>2</v>
      </c>
      <c r="I40" s="101">
        <v>2</v>
      </c>
      <c r="J40" s="101">
        <v>2</v>
      </c>
      <c r="K40" s="101"/>
      <c r="L40" s="101"/>
      <c r="M40" s="101"/>
      <c r="N40" s="109"/>
      <c r="O40" s="119">
        <f>(E40*10)+(F40*9)+(G40*8)+(H40*7)+(I40*6)+(J40*5)+(K40*4)+(L40*3)+(M40*2)+(N40*1)</f>
        <v>112</v>
      </c>
      <c r="P40" s="13">
        <f>SUM(E40:N40)</f>
        <v>15</v>
      </c>
    </row>
    <row r="41" spans="1:16" ht="15.75" x14ac:dyDescent="0.25">
      <c r="A41" s="92">
        <v>30</v>
      </c>
      <c r="B41" s="112">
        <v>23</v>
      </c>
      <c r="C41" s="113" t="str">
        <f>VLOOKUP(B41,'Evidenční listina'!A:B,2,0)</f>
        <v>Jordánek Václav</v>
      </c>
      <c r="D41" s="158" t="str">
        <f>IF(VLOOKUP(B41,'Evidenční listina'!A:G,4,0)=0,"",VLOOKUP(B41,'Evidenční listina'!A:G,4,0))</f>
        <v/>
      </c>
      <c r="E41" s="114">
        <v>2</v>
      </c>
      <c r="F41" s="113">
        <v>4</v>
      </c>
      <c r="G41" s="113">
        <v>2</v>
      </c>
      <c r="H41" s="113">
        <v>2</v>
      </c>
      <c r="I41" s="113">
        <v>2</v>
      </c>
      <c r="J41" s="113">
        <v>1</v>
      </c>
      <c r="K41" s="113">
        <v>2</v>
      </c>
      <c r="L41" s="113"/>
      <c r="M41" s="113"/>
      <c r="N41" s="115"/>
      <c r="O41" s="120">
        <f>(E41*10)+(F41*9)+(G41*8)+(H41*7)+(I41*6)+(J41*5)+(K41*4)+(L41*3)+(M41*2)+(N41*1)</f>
        <v>111</v>
      </c>
      <c r="P41" s="13">
        <f>SUM(E41:N41)</f>
        <v>15</v>
      </c>
    </row>
    <row r="42" spans="1:16" ht="15.75" x14ac:dyDescent="0.25">
      <c r="A42" s="37">
        <v>31</v>
      </c>
      <c r="B42" s="100">
        <v>18</v>
      </c>
      <c r="C42" s="101" t="str">
        <f>VLOOKUP(B42,'Evidenční listina'!A:B,2,0)</f>
        <v>Sychra Stanislav</v>
      </c>
      <c r="D42" s="159" t="str">
        <f>IF(VLOOKUP(B42,'Evidenční listina'!A:G,4,0)=0,"",VLOOKUP(B42,'Evidenční listina'!A:G,4,0))</f>
        <v>x</v>
      </c>
      <c r="E42" s="108">
        <v>1</v>
      </c>
      <c r="F42" s="101">
        <v>1</v>
      </c>
      <c r="G42" s="101">
        <v>2</v>
      </c>
      <c r="H42" s="101">
        <v>4</v>
      </c>
      <c r="I42" s="101">
        <v>3</v>
      </c>
      <c r="J42" s="101">
        <v>2</v>
      </c>
      <c r="K42" s="101">
        <v>1</v>
      </c>
      <c r="L42" s="101">
        <v>1</v>
      </c>
      <c r="M42" s="101"/>
      <c r="N42" s="109"/>
      <c r="O42" s="119">
        <f>(E42*10)+(F42*9)+(G42*8)+(H42*7)+(I42*6)+(J42*5)+(K42*4)+(L42*3)+(M42*2)+(N42*1)</f>
        <v>98</v>
      </c>
      <c r="P42" s="13">
        <f>SUM(E42:N42)</f>
        <v>15</v>
      </c>
    </row>
    <row r="43" spans="1:16" ht="15.75" x14ac:dyDescent="0.25">
      <c r="A43" s="92">
        <v>32</v>
      </c>
      <c r="B43" s="112">
        <v>22</v>
      </c>
      <c r="C43" s="113" t="str">
        <f>VLOOKUP(B43,'Evidenční listina'!A:B,2,0)</f>
        <v>Čermáková Michaela</v>
      </c>
      <c r="D43" s="158" t="str">
        <f>IF(VLOOKUP(B43,'Evidenční listina'!A:G,4,0)=0,"",VLOOKUP(B43,'Evidenční listina'!A:G,4,0))</f>
        <v/>
      </c>
      <c r="E43" s="114">
        <v>1</v>
      </c>
      <c r="F43" s="113">
        <v>0</v>
      </c>
      <c r="G43" s="113">
        <v>4</v>
      </c>
      <c r="H43" s="113">
        <v>2</v>
      </c>
      <c r="I43" s="113">
        <v>4</v>
      </c>
      <c r="J43" s="113">
        <v>3</v>
      </c>
      <c r="K43" s="113">
        <v>0</v>
      </c>
      <c r="L43" s="113">
        <v>1</v>
      </c>
      <c r="M43" s="113"/>
      <c r="N43" s="115"/>
      <c r="O43" s="120">
        <f>(E43*10)+(F43*9)+(G43*8)+(H43*7)+(I43*6)+(J43*5)+(K43*4)+(L43*3)+(M43*2)+(N43*1)</f>
        <v>98</v>
      </c>
      <c r="P43" s="13">
        <f>SUM(E43:N43)</f>
        <v>15</v>
      </c>
    </row>
    <row r="44" spans="1:16" ht="15.75" x14ac:dyDescent="0.25">
      <c r="A44" s="37">
        <v>33</v>
      </c>
      <c r="B44" s="100">
        <v>36</v>
      </c>
      <c r="C44" s="101" t="str">
        <f>VLOOKUP(B44,'Evidenční listina'!A:B,2,0)</f>
        <v>Adámek Vladimír</v>
      </c>
      <c r="D44" s="159" t="str">
        <f>IF(VLOOKUP(B44,'Evidenční listina'!A:G,4,0)=0,"",VLOOKUP(B44,'Evidenční listina'!A:G,4,0))</f>
        <v>x</v>
      </c>
      <c r="E44" s="108">
        <v>1</v>
      </c>
      <c r="F44" s="101">
        <v>3</v>
      </c>
      <c r="G44" s="101">
        <v>3</v>
      </c>
      <c r="H44" s="101">
        <v>1</v>
      </c>
      <c r="I44" s="101">
        <v>2</v>
      </c>
      <c r="J44" s="101">
        <v>1</v>
      </c>
      <c r="K44" s="101">
        <v>1</v>
      </c>
      <c r="L44" s="101">
        <v>2</v>
      </c>
      <c r="M44" s="101">
        <v>1</v>
      </c>
      <c r="N44" s="109"/>
      <c r="O44" s="119">
        <f>(E44*10)+(F44*9)+(G44*8)+(H44*7)+(I44*6)+(J44*5)+(K44*4)+(L44*3)+(M44*2)+(N44*1)</f>
        <v>97</v>
      </c>
      <c r="P44" s="13">
        <f>SUM(E44:N44)</f>
        <v>15</v>
      </c>
    </row>
    <row r="45" spans="1:16" ht="15.75" x14ac:dyDescent="0.25">
      <c r="A45" s="92">
        <v>34</v>
      </c>
      <c r="B45" s="112">
        <v>21</v>
      </c>
      <c r="C45" s="113" t="str">
        <f>VLOOKUP(B45,'Evidenční listina'!A:B,2,0)</f>
        <v>Čermák Jiří</v>
      </c>
      <c r="D45" s="158" t="str">
        <f>IF(VLOOKUP(B45,'Evidenční listina'!A:G,4,0)=0,"",VLOOKUP(B45,'Evidenční listina'!A:G,4,0))</f>
        <v>x</v>
      </c>
      <c r="E45" s="114">
        <v>0</v>
      </c>
      <c r="F45" s="113">
        <v>1</v>
      </c>
      <c r="G45" s="113">
        <v>1</v>
      </c>
      <c r="H45" s="113">
        <v>4</v>
      </c>
      <c r="I45" s="113">
        <v>7</v>
      </c>
      <c r="J45" s="113">
        <v>1</v>
      </c>
      <c r="K45" s="113">
        <v>1</v>
      </c>
      <c r="L45" s="113"/>
      <c r="M45" s="113"/>
      <c r="N45" s="115"/>
      <c r="O45" s="120">
        <f>(E45*10)+(F45*9)+(G45*8)+(H45*7)+(I45*6)+(J45*5)+(K45*4)+(L45*3)+(M45*2)+(N45*1)</f>
        <v>96</v>
      </c>
      <c r="P45" s="13">
        <f>SUM(E45:N45)</f>
        <v>15</v>
      </c>
    </row>
    <row r="46" spans="1:16" ht="15.75" x14ac:dyDescent="0.25">
      <c r="A46" s="37">
        <v>35</v>
      </c>
      <c r="B46" s="100">
        <v>41</v>
      </c>
      <c r="C46" s="101" t="str">
        <f>VLOOKUP(B46,'Evidenční listina'!A:B,2,0)</f>
        <v>Klawatsch Josef</v>
      </c>
      <c r="D46" s="159" t="str">
        <f>IF(VLOOKUP(B46,'Evidenční listina'!A:G,4,0)=0,"",VLOOKUP(B46,'Evidenční listina'!A:G,4,0))</f>
        <v/>
      </c>
      <c r="E46" s="108">
        <v>0</v>
      </c>
      <c r="F46" s="101">
        <v>1</v>
      </c>
      <c r="G46" s="101">
        <v>1</v>
      </c>
      <c r="H46" s="101">
        <v>4</v>
      </c>
      <c r="I46" s="101">
        <v>2</v>
      </c>
      <c r="J46" s="101">
        <v>7</v>
      </c>
      <c r="K46" s="101"/>
      <c r="L46" s="101"/>
      <c r="M46" s="101"/>
      <c r="N46" s="109"/>
      <c r="O46" s="119">
        <f>(E46*10)+(F46*9)+(G46*8)+(H46*7)+(I46*6)+(J46*5)+(K46*4)+(L46*3)+(M46*2)+(N46*1)</f>
        <v>92</v>
      </c>
      <c r="P46" s="13">
        <f>SUM(E46:N46)</f>
        <v>15</v>
      </c>
    </row>
    <row r="47" spans="1:16" ht="15.75" x14ac:dyDescent="0.25">
      <c r="A47" s="92">
        <v>36</v>
      </c>
      <c r="B47" s="112">
        <v>40</v>
      </c>
      <c r="C47" s="113" t="str">
        <f>VLOOKUP(B47,'Evidenční listina'!A:B,2,0)</f>
        <v>Winkler Rudolf</v>
      </c>
      <c r="D47" s="158" t="str">
        <f>IF(VLOOKUP(B47,'Evidenční listina'!A:G,4,0)=0,"",VLOOKUP(B47,'Evidenční listina'!A:G,4,0))</f>
        <v/>
      </c>
      <c r="E47" s="114">
        <v>0</v>
      </c>
      <c r="F47" s="113">
        <v>1</v>
      </c>
      <c r="G47" s="113">
        <v>2</v>
      </c>
      <c r="H47" s="113">
        <v>2</v>
      </c>
      <c r="I47" s="113">
        <v>5</v>
      </c>
      <c r="J47" s="113">
        <v>1</v>
      </c>
      <c r="K47" s="113">
        <v>2</v>
      </c>
      <c r="L47" s="113">
        <v>1</v>
      </c>
      <c r="M47" s="113">
        <v>1</v>
      </c>
      <c r="N47" s="115"/>
      <c r="O47" s="120">
        <f>(E47*10)+(F47*9)+(G47*8)+(H47*7)+(I47*6)+(J47*5)+(K47*4)+(L47*3)+(M47*2)+(N47*1)</f>
        <v>87</v>
      </c>
      <c r="P47" s="13">
        <f>SUM(E47:N47)</f>
        <v>15</v>
      </c>
    </row>
    <row r="48" spans="1:16" ht="15.75" x14ac:dyDescent="0.25">
      <c r="A48" s="37">
        <v>37</v>
      </c>
      <c r="B48" s="100">
        <v>20</v>
      </c>
      <c r="C48" s="101" t="str">
        <f>VLOOKUP(B48,'Evidenční listina'!A:B,2,0)</f>
        <v>Schupler Martin</v>
      </c>
      <c r="D48" s="159" t="str">
        <f>IF(VLOOKUP(B48,'Evidenční listina'!A:G,4,0)=0,"",VLOOKUP(B48,'Evidenční listina'!A:G,4,0))</f>
        <v/>
      </c>
      <c r="E48" s="108">
        <v>0</v>
      </c>
      <c r="F48" s="101">
        <v>2</v>
      </c>
      <c r="G48" s="101">
        <v>2</v>
      </c>
      <c r="H48" s="101">
        <v>1</v>
      </c>
      <c r="I48" s="101">
        <v>1</v>
      </c>
      <c r="J48" s="101">
        <v>3</v>
      </c>
      <c r="K48" s="101">
        <v>3</v>
      </c>
      <c r="L48" s="101">
        <v>1</v>
      </c>
      <c r="M48" s="101">
        <v>0</v>
      </c>
      <c r="N48" s="109">
        <v>2</v>
      </c>
      <c r="O48" s="119">
        <f>(E48*10)+(F48*9)+(G48*8)+(H48*7)+(I48*6)+(J48*5)+(K48*4)+(L48*3)+(M48*2)+(N48*1)</f>
        <v>79</v>
      </c>
      <c r="P48" s="13">
        <f>SUM(E48:N48)</f>
        <v>15</v>
      </c>
    </row>
    <row r="49" spans="1:17" ht="15.75" x14ac:dyDescent="0.25">
      <c r="A49" s="92">
        <v>38</v>
      </c>
      <c r="B49" s="112">
        <v>11</v>
      </c>
      <c r="C49" s="113" t="str">
        <f>VLOOKUP(B49,'Evidenční listina'!A:B,2,0)</f>
        <v>Kabourek Miloš</v>
      </c>
      <c r="D49" s="158" t="str">
        <f>IF(VLOOKUP(B49,'Evidenční listina'!A:G,4,0)=0,"",VLOOKUP(B49,'Evidenční listina'!A:G,4,0))</f>
        <v/>
      </c>
      <c r="E49" s="114">
        <v>0</v>
      </c>
      <c r="F49" s="113">
        <v>0</v>
      </c>
      <c r="G49" s="113">
        <v>1</v>
      </c>
      <c r="H49" s="113">
        <v>0</v>
      </c>
      <c r="I49" s="113">
        <v>0</v>
      </c>
      <c r="J49" s="113">
        <v>1</v>
      </c>
      <c r="K49" s="113">
        <v>2</v>
      </c>
      <c r="L49" s="113">
        <v>1</v>
      </c>
      <c r="M49" s="113">
        <v>2</v>
      </c>
      <c r="N49" s="115">
        <v>1</v>
      </c>
      <c r="O49" s="120">
        <f>(E49*10)+(F49*9)+(G49*8)+(H49*7)+(I49*6)+(J49*5)+(K49*4)+(L49*3)+(M49*2)+(N49*1)</f>
        <v>29</v>
      </c>
      <c r="P49" s="13">
        <f>SUM(E49:N49)</f>
        <v>8</v>
      </c>
    </row>
    <row r="50" spans="1:17" ht="16.5" thickBot="1" x14ac:dyDescent="0.3">
      <c r="A50" s="39">
        <v>39</v>
      </c>
      <c r="B50" s="103">
        <v>9</v>
      </c>
      <c r="C50" s="104" t="str">
        <f>VLOOKUP(B50,'Evidenční listina'!A:B,2,0)</f>
        <v>Bastl Tomáš</v>
      </c>
      <c r="D50" s="160" t="str">
        <f>IF(VLOOKUP(B50,'Evidenční listina'!A:G,4,0)=0,"",VLOOKUP(B50,'Evidenční listina'!A:G,4,0))</f>
        <v>x</v>
      </c>
      <c r="E50" s="110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1</v>
      </c>
      <c r="K50" s="104">
        <v>1</v>
      </c>
      <c r="L50" s="104">
        <v>2</v>
      </c>
      <c r="M50" s="104">
        <v>1</v>
      </c>
      <c r="N50" s="111">
        <v>0</v>
      </c>
      <c r="O50" s="121">
        <f>(E50*10)+(F50*9)+(G50*8)+(H50*7)+(I50*6)+(J50*5)+(K50*4)+(L50*3)+(M50*2)+(N50*1)</f>
        <v>17</v>
      </c>
      <c r="P50" s="14">
        <f>SUM(E50:N50)</f>
        <v>5</v>
      </c>
    </row>
    <row r="51" spans="1:17" ht="15.75" x14ac:dyDescent="0.25">
      <c r="A51" s="5"/>
      <c r="B51" s="1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7"/>
      <c r="P51" s="26"/>
      <c r="Q51" s="17"/>
    </row>
    <row r="52" spans="1:17" ht="15.75" x14ac:dyDescent="0.25">
      <c r="A52" s="5"/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7"/>
      <c r="P52" s="26"/>
      <c r="Q52" s="17"/>
    </row>
    <row r="53" spans="1:17" ht="15.75" x14ac:dyDescent="0.25">
      <c r="A53" s="5"/>
      <c r="B53" s="1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7"/>
      <c r="P53" s="26"/>
      <c r="Q53" s="17"/>
    </row>
    <row r="54" spans="1:17" ht="15.75" x14ac:dyDescent="0.25">
      <c r="A54" s="5"/>
      <c r="B54" s="1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7"/>
      <c r="P54" s="26"/>
      <c r="Q54" s="17"/>
    </row>
    <row r="55" spans="1:17" ht="15.75" x14ac:dyDescent="0.25">
      <c r="A55" s="5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7"/>
      <c r="P55" s="26"/>
      <c r="Q55" s="17"/>
    </row>
    <row r="56" spans="1:17" ht="15.75" x14ac:dyDescent="0.25">
      <c r="A56" s="5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7"/>
      <c r="P56" s="26"/>
      <c r="Q56" s="17"/>
    </row>
    <row r="57" spans="1:17" ht="15.75" x14ac:dyDescent="0.25">
      <c r="A57" s="5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7"/>
      <c r="P57" s="26"/>
      <c r="Q57" s="17"/>
    </row>
    <row r="58" spans="1:17" ht="15.75" x14ac:dyDescent="0.25">
      <c r="A58" s="5"/>
      <c r="B58" s="1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7"/>
      <c r="P58" s="26"/>
      <c r="Q58" s="17"/>
    </row>
    <row r="59" spans="1:17" ht="15.75" x14ac:dyDescent="0.25">
      <c r="A59" s="5"/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7"/>
      <c r="P59" s="26"/>
      <c r="Q59" s="17"/>
    </row>
    <row r="60" spans="1:17" ht="15.75" x14ac:dyDescent="0.25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7"/>
      <c r="P60" s="26"/>
      <c r="Q60" s="17"/>
    </row>
    <row r="61" spans="1:17" ht="15.75" x14ac:dyDescent="0.25">
      <c r="A61" s="5"/>
      <c r="B61" s="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7"/>
      <c r="P61" s="26"/>
      <c r="Q61" s="17"/>
    </row>
    <row r="62" spans="1:17" ht="15.75" x14ac:dyDescent="0.25">
      <c r="A62" s="5"/>
      <c r="B62" s="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7"/>
      <c r="P62" s="26"/>
      <c r="Q62" s="17"/>
    </row>
    <row r="63" spans="1:17" ht="15.75" x14ac:dyDescent="0.25">
      <c r="A63" s="5"/>
      <c r="B63" s="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7"/>
      <c r="P63" s="26"/>
      <c r="Q63" s="17"/>
    </row>
    <row r="64" spans="1:17" ht="15.75" x14ac:dyDescent="0.25">
      <c r="A64" s="5"/>
      <c r="B64" s="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7"/>
      <c r="P64" s="26"/>
      <c r="Q64" s="17"/>
    </row>
    <row r="65" spans="1:17" ht="15.75" x14ac:dyDescent="0.25">
      <c r="A65" s="5"/>
      <c r="B65" s="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7"/>
      <c r="P65" s="26"/>
      <c r="Q65" s="17"/>
    </row>
    <row r="66" spans="1:17" ht="15.75" x14ac:dyDescent="0.25">
      <c r="A66" s="5"/>
      <c r="B66" s="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26"/>
      <c r="Q66" s="17"/>
    </row>
    <row r="67" spans="1:17" ht="15.75" x14ac:dyDescent="0.25">
      <c r="A67" s="5"/>
      <c r="B67" s="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7"/>
      <c r="P67" s="26"/>
      <c r="Q67" s="17"/>
    </row>
    <row r="68" spans="1:17" ht="15.75" x14ac:dyDescent="0.25">
      <c r="A68" s="5"/>
      <c r="B68" s="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7"/>
      <c r="P68" s="26"/>
      <c r="Q68" s="17"/>
    </row>
    <row r="69" spans="1:17" ht="15.75" x14ac:dyDescent="0.25">
      <c r="A69" s="5"/>
      <c r="B69" s="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7"/>
      <c r="P69" s="26"/>
      <c r="Q69" s="17"/>
    </row>
    <row r="70" spans="1:17" ht="15.75" x14ac:dyDescent="0.25">
      <c r="A70" s="5"/>
      <c r="B70" s="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7"/>
      <c r="P70" s="26"/>
      <c r="Q70" s="17"/>
    </row>
    <row r="71" spans="1:17" ht="15.75" x14ac:dyDescent="0.25">
      <c r="A71" s="5"/>
      <c r="B71" s="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7"/>
      <c r="P71" s="26"/>
      <c r="Q71" s="17"/>
    </row>
    <row r="72" spans="1:17" ht="15.75" x14ac:dyDescent="0.25">
      <c r="A72" s="5"/>
      <c r="B72" s="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7"/>
      <c r="P72" s="26"/>
      <c r="Q72" s="17"/>
    </row>
    <row r="73" spans="1:17" ht="15.75" x14ac:dyDescent="0.25">
      <c r="A73" s="5"/>
      <c r="B73" s="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7"/>
      <c r="P73" s="26"/>
      <c r="Q73" s="17"/>
    </row>
    <row r="74" spans="1:17" ht="15.75" x14ac:dyDescent="0.25">
      <c r="A74" s="5"/>
      <c r="B74" s="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"/>
      <c r="P74" s="26"/>
      <c r="Q74" s="17"/>
    </row>
    <row r="75" spans="1:17" ht="15.75" x14ac:dyDescent="0.25">
      <c r="A75" s="5"/>
      <c r="B75" s="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"/>
      <c r="P75" s="26"/>
      <c r="Q75" s="17"/>
    </row>
    <row r="76" spans="1:17" ht="15.75" x14ac:dyDescent="0.25">
      <c r="A76" s="5"/>
      <c r="B76" s="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7"/>
      <c r="P76" s="26"/>
      <c r="Q76" s="17"/>
    </row>
    <row r="77" spans="1:17" ht="15.75" x14ac:dyDescent="0.25">
      <c r="A77" s="5"/>
      <c r="B77" s="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7"/>
      <c r="P77" s="26"/>
      <c r="Q77" s="17"/>
    </row>
    <row r="78" spans="1:17" ht="15.75" x14ac:dyDescent="0.25">
      <c r="A78" s="5"/>
      <c r="B78" s="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7"/>
      <c r="P78" s="26"/>
      <c r="Q78" s="17"/>
    </row>
    <row r="79" spans="1:17" ht="15.75" x14ac:dyDescent="0.25">
      <c r="A79" s="5"/>
      <c r="B79" s="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7"/>
      <c r="P79" s="26"/>
      <c r="Q79" s="17"/>
    </row>
    <row r="80" spans="1:17" ht="15.75" x14ac:dyDescent="0.25">
      <c r="A80" s="5"/>
      <c r="B80" s="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7"/>
      <c r="P80" s="26"/>
      <c r="Q80" s="17"/>
    </row>
    <row r="81" spans="1:17" ht="15.75" x14ac:dyDescent="0.25">
      <c r="A81" s="5"/>
      <c r="B81" s="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7"/>
      <c r="P81" s="26"/>
      <c r="Q81" s="17"/>
    </row>
    <row r="82" spans="1:17" ht="15.75" x14ac:dyDescent="0.25">
      <c r="A82" s="5"/>
      <c r="B82" s="5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7"/>
      <c r="P82" s="26"/>
      <c r="Q82" s="17"/>
    </row>
    <row r="83" spans="1:17" ht="15.75" x14ac:dyDescent="0.25">
      <c r="A83" s="5"/>
      <c r="B83" s="5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"/>
      <c r="P83" s="26"/>
      <c r="Q83" s="17"/>
    </row>
    <row r="84" spans="1:17" ht="15.75" x14ac:dyDescent="0.25">
      <c r="A84" s="5"/>
      <c r="B84" s="5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7"/>
      <c r="P84" s="26"/>
      <c r="Q84" s="17"/>
    </row>
    <row r="85" spans="1:17" ht="15.75" x14ac:dyDescent="0.25">
      <c r="A85" s="5"/>
      <c r="B85" s="5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7"/>
      <c r="P85" s="26"/>
      <c r="Q85" s="17"/>
    </row>
    <row r="86" spans="1:17" ht="15.75" x14ac:dyDescent="0.25">
      <c r="A86" s="5"/>
      <c r="B86" s="5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7"/>
      <c r="P86" s="26"/>
      <c r="Q86" s="17"/>
    </row>
    <row r="87" spans="1:17" ht="15.75" x14ac:dyDescent="0.25">
      <c r="A87" s="5"/>
      <c r="B87" s="5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7"/>
      <c r="P87" s="26"/>
      <c r="Q87" s="17"/>
    </row>
    <row r="88" spans="1:17" ht="15.75" x14ac:dyDescent="0.25">
      <c r="A88" s="5"/>
      <c r="B88" s="5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7"/>
      <c r="P88" s="26"/>
      <c r="Q88" s="17"/>
    </row>
    <row r="89" spans="1:17" ht="15.75" x14ac:dyDescent="0.25">
      <c r="A89" s="5"/>
      <c r="B89" s="5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7"/>
      <c r="P89" s="26"/>
      <c r="Q89" s="17"/>
    </row>
    <row r="90" spans="1:17" ht="15.75" x14ac:dyDescent="0.25">
      <c r="A90" s="5"/>
      <c r="B90" s="5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7"/>
      <c r="P90" s="26"/>
      <c r="Q90" s="17"/>
    </row>
    <row r="91" spans="1:17" ht="15.75" x14ac:dyDescent="0.25">
      <c r="A91" s="5"/>
      <c r="B91" s="5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7"/>
      <c r="P91" s="26"/>
      <c r="Q91" s="17"/>
    </row>
    <row r="92" spans="1:17" ht="15.75" x14ac:dyDescent="0.25">
      <c r="A92" s="5"/>
      <c r="B92" s="5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7"/>
      <c r="P92" s="26"/>
      <c r="Q92" s="17"/>
    </row>
    <row r="93" spans="1:17" ht="15.75" x14ac:dyDescent="0.25">
      <c r="A93" s="5"/>
      <c r="B93" s="5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7"/>
      <c r="P93" s="26"/>
      <c r="Q93" s="17"/>
    </row>
    <row r="94" spans="1:17" ht="15.75" x14ac:dyDescent="0.25">
      <c r="A94" s="5"/>
      <c r="B94" s="5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7"/>
      <c r="P94" s="26"/>
      <c r="Q94" s="17"/>
    </row>
    <row r="95" spans="1:17" ht="15.75" x14ac:dyDescent="0.25">
      <c r="A95" s="5"/>
      <c r="B95" s="5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7"/>
      <c r="P95" s="26"/>
      <c r="Q95" s="17"/>
    </row>
    <row r="96" spans="1:17" ht="15.75" x14ac:dyDescent="0.25">
      <c r="A96" s="5"/>
      <c r="B96" s="5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7"/>
      <c r="P96" s="26"/>
      <c r="Q96" s="17"/>
    </row>
    <row r="97" spans="1:17" ht="15.75" x14ac:dyDescent="0.25">
      <c r="A97" s="5"/>
      <c r="B97" s="5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7"/>
      <c r="P97" s="26"/>
      <c r="Q97" s="17"/>
    </row>
    <row r="98" spans="1:17" ht="15.75" x14ac:dyDescent="0.25">
      <c r="A98" s="5"/>
      <c r="B98" s="5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7"/>
      <c r="P98" s="26"/>
      <c r="Q98" s="17"/>
    </row>
    <row r="99" spans="1:17" ht="15.75" x14ac:dyDescent="0.25">
      <c r="A99" s="5"/>
      <c r="B99" s="5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7"/>
      <c r="P99" s="26"/>
      <c r="Q99" s="17"/>
    </row>
    <row r="100" spans="1:17" ht="15.75" x14ac:dyDescent="0.25">
      <c r="A100" s="5"/>
      <c r="B100" s="5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7"/>
      <c r="P100" s="26"/>
      <c r="Q100" s="17"/>
    </row>
    <row r="101" spans="1:17" ht="15.75" x14ac:dyDescent="0.25">
      <c r="A101" s="5"/>
      <c r="B101" s="5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7"/>
      <c r="P101" s="26"/>
      <c r="Q101" s="17"/>
    </row>
    <row r="102" spans="1:17" ht="15.75" x14ac:dyDescent="0.25">
      <c r="A102" s="5"/>
      <c r="B102" s="5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7"/>
      <c r="P102" s="26"/>
      <c r="Q102" s="17"/>
    </row>
    <row r="103" spans="1:17" ht="15.75" x14ac:dyDescent="0.25">
      <c r="A103" s="5"/>
      <c r="B103" s="5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7"/>
      <c r="P103" s="26"/>
      <c r="Q103" s="17"/>
    </row>
    <row r="104" spans="1:17" ht="15.75" x14ac:dyDescent="0.25">
      <c r="A104" s="5"/>
      <c r="B104" s="5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7"/>
      <c r="P104" s="26"/>
      <c r="Q104" s="17"/>
    </row>
    <row r="105" spans="1:17" ht="15.75" x14ac:dyDescent="0.25">
      <c r="A105" s="5"/>
      <c r="B105" s="5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7"/>
      <c r="P105" s="26"/>
      <c r="Q105" s="17"/>
    </row>
    <row r="106" spans="1:17" ht="15.75" x14ac:dyDescent="0.25">
      <c r="A106" s="5"/>
      <c r="B106" s="5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7"/>
      <c r="P106" s="26"/>
      <c r="Q106" s="17"/>
    </row>
    <row r="107" spans="1:17" ht="15.75" x14ac:dyDescent="0.25">
      <c r="A107" s="5"/>
      <c r="B107" s="5"/>
      <c r="C107" s="10"/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7"/>
      <c r="P107" s="26"/>
      <c r="Q107" s="17"/>
    </row>
    <row r="108" spans="1:17" ht="15.75" x14ac:dyDescent="0.25">
      <c r="A108" s="5"/>
      <c r="B108" s="5"/>
      <c r="C108" s="10"/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7"/>
      <c r="P108" s="26"/>
      <c r="Q108" s="17"/>
    </row>
    <row r="109" spans="1:17" ht="15.75" x14ac:dyDescent="0.25">
      <c r="A109" s="5"/>
      <c r="B109" s="5"/>
      <c r="C109" s="10"/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7"/>
      <c r="P109" s="26"/>
      <c r="Q109" s="17"/>
    </row>
    <row r="110" spans="1:17" ht="15.75" x14ac:dyDescent="0.25">
      <c r="A110" s="5"/>
      <c r="B110" s="5"/>
      <c r="C110" s="10"/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7"/>
      <c r="P110" s="26"/>
      <c r="Q110" s="17"/>
    </row>
    <row r="111" spans="1:17" ht="15.75" x14ac:dyDescent="0.25">
      <c r="A111" s="5"/>
      <c r="B111" s="5"/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7"/>
      <c r="P111" s="26"/>
      <c r="Q111" s="17"/>
    </row>
  </sheetData>
  <autoFilter ref="B11:P50">
    <sortState ref="B11:P49">
      <sortCondition descending="1" ref="O10:O49"/>
    </sortState>
  </autoFilter>
  <sortState ref="A11:Q49">
    <sortCondition descending="1" ref="O11:O49"/>
    <sortCondition descending="1" ref="E11:E49"/>
    <sortCondition descending="1" ref="F11:F49"/>
    <sortCondition descending="1" ref="G11:G49"/>
  </sortState>
  <mergeCells count="15">
    <mergeCell ref="D6:F6"/>
    <mergeCell ref="A7:C7"/>
    <mergeCell ref="D7:F7"/>
    <mergeCell ref="A8:C8"/>
    <mergeCell ref="D8:F8"/>
    <mergeCell ref="E10:N10"/>
    <mergeCell ref="A1:P1"/>
    <mergeCell ref="A2:P2"/>
    <mergeCell ref="A3:C3"/>
    <mergeCell ref="D3:F3"/>
    <mergeCell ref="A4:C4"/>
    <mergeCell ref="D4:F4"/>
    <mergeCell ref="A5:C5"/>
    <mergeCell ref="D5:F5"/>
    <mergeCell ref="A6:C6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Q112"/>
  <sheetViews>
    <sheetView workbookViewId="0">
      <selection sqref="A1:P1"/>
    </sheetView>
  </sheetViews>
  <sheetFormatPr defaultRowHeight="15" x14ac:dyDescent="0.25"/>
  <cols>
    <col min="1" max="1" width="9.140625" style="1" customWidth="1"/>
    <col min="2" max="2" width="11.28515625" style="1" hidden="1" customWidth="1"/>
    <col min="3" max="3" width="23.7109375" style="1" bestFit="1" customWidth="1"/>
    <col min="4" max="4" width="11.140625" style="1" bestFit="1" customWidth="1"/>
    <col min="5" max="5" width="7.85546875" style="1" bestFit="1" customWidth="1"/>
    <col min="6" max="14" width="6.7109375" style="1" bestFit="1" customWidth="1"/>
    <col min="15" max="15" width="12.5703125" style="8" bestFit="1" customWidth="1"/>
    <col min="16" max="16" width="14.140625" style="8" hidden="1" customWidth="1"/>
    <col min="17" max="16384" width="9.140625" style="1"/>
  </cols>
  <sheetData>
    <row r="1" spans="1:16" ht="61.5" x14ac:dyDescent="0.9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 x14ac:dyDescent="0.3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.75" x14ac:dyDescent="0.3">
      <c r="A3" s="53" t="s">
        <v>1</v>
      </c>
      <c r="B3" s="54"/>
      <c r="C3" s="55"/>
      <c r="D3" s="56" t="s">
        <v>2</v>
      </c>
      <c r="E3" s="56"/>
      <c r="F3" s="5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.75" x14ac:dyDescent="0.3">
      <c r="A4" s="58" t="s">
        <v>3</v>
      </c>
      <c r="B4" s="28"/>
      <c r="C4" s="29"/>
      <c r="D4" s="33" t="s">
        <v>4</v>
      </c>
      <c r="E4" s="33"/>
      <c r="F4" s="59"/>
      <c r="G4" s="3"/>
      <c r="H4" s="3"/>
      <c r="I4" s="3"/>
      <c r="J4" s="3"/>
      <c r="K4" s="3"/>
      <c r="L4" s="3"/>
      <c r="M4" s="3"/>
      <c r="N4" s="3"/>
      <c r="O4" s="4"/>
      <c r="P4" s="3"/>
    </row>
    <row r="5" spans="1:16" ht="18.75" x14ac:dyDescent="0.3">
      <c r="A5" s="58" t="s">
        <v>5</v>
      </c>
      <c r="B5" s="28"/>
      <c r="C5" s="29"/>
      <c r="D5" s="33" t="s">
        <v>6</v>
      </c>
      <c r="E5" s="33"/>
      <c r="F5" s="59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.75" x14ac:dyDescent="0.3">
      <c r="A6" s="58" t="s">
        <v>7</v>
      </c>
      <c r="B6" s="28"/>
      <c r="C6" s="29"/>
      <c r="D6" s="34" t="s">
        <v>25</v>
      </c>
      <c r="E6" s="34"/>
      <c r="F6" s="60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.75" x14ac:dyDescent="0.3">
      <c r="A7" s="58" t="s">
        <v>8</v>
      </c>
      <c r="B7" s="28"/>
      <c r="C7" s="29"/>
      <c r="D7" s="33" t="s">
        <v>9</v>
      </c>
      <c r="E7" s="33"/>
      <c r="F7" s="59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9.5" thickBot="1" x14ac:dyDescent="0.35">
      <c r="A8" s="61" t="s">
        <v>10</v>
      </c>
      <c r="B8" s="62"/>
      <c r="C8" s="63"/>
      <c r="D8" s="135" t="s">
        <v>18</v>
      </c>
      <c r="E8" s="135"/>
      <c r="F8" s="136"/>
      <c r="O8" s="3"/>
      <c r="P8" s="3"/>
    </row>
    <row r="9" spans="1:16" ht="15.75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9.5" thickBot="1" x14ac:dyDescent="0.35">
      <c r="A10" s="122"/>
      <c r="B10" s="18"/>
      <c r="C10"/>
      <c r="D10"/>
      <c r="E10" s="105" t="s">
        <v>12</v>
      </c>
      <c r="F10" s="106"/>
      <c r="G10" s="106"/>
      <c r="H10" s="106"/>
      <c r="I10" s="106"/>
      <c r="J10" s="106"/>
      <c r="K10" s="106"/>
      <c r="L10" s="106"/>
      <c r="M10" s="106"/>
      <c r="N10" s="107"/>
      <c r="O10"/>
      <c r="P10"/>
    </row>
    <row r="11" spans="1:16" ht="32.25" thickBot="1" x14ac:dyDescent="0.3">
      <c r="A11" s="128" t="s">
        <v>13</v>
      </c>
      <c r="B11" s="129" t="s">
        <v>20</v>
      </c>
      <c r="C11" s="129" t="s">
        <v>14</v>
      </c>
      <c r="D11" s="131" t="s">
        <v>109</v>
      </c>
      <c r="E11" s="133">
        <v>10</v>
      </c>
      <c r="F11" s="130">
        <v>9</v>
      </c>
      <c r="G11" s="130">
        <v>8</v>
      </c>
      <c r="H11" s="130">
        <v>7</v>
      </c>
      <c r="I11" s="130">
        <v>6</v>
      </c>
      <c r="J11" s="130">
        <v>5</v>
      </c>
      <c r="K11" s="130">
        <v>4</v>
      </c>
      <c r="L11" s="130">
        <v>3</v>
      </c>
      <c r="M11" s="130">
        <v>2</v>
      </c>
      <c r="N11" s="134">
        <v>1</v>
      </c>
      <c r="O11" s="132" t="s">
        <v>15</v>
      </c>
      <c r="P11" s="102" t="s">
        <v>16</v>
      </c>
    </row>
    <row r="12" spans="1:16" ht="15.75" x14ac:dyDescent="0.25">
      <c r="A12" s="137">
        <v>1</v>
      </c>
      <c r="B12" s="138">
        <v>12</v>
      </c>
      <c r="C12" s="139" t="str">
        <f>VLOOKUP(B12,'Evidenční listina'!A:B,2,0)</f>
        <v>Molek Vlastimil</v>
      </c>
      <c r="D12" s="140" t="str">
        <f>IF(VLOOKUP(B12,'Evidenční listina'!A:G,4,0)=0,"",VLOOKUP(B12,'Evidenční listina'!A:G,4,0))</f>
        <v/>
      </c>
      <c r="E12" s="141">
        <v>11</v>
      </c>
      <c r="F12" s="139">
        <v>4</v>
      </c>
      <c r="G12" s="139"/>
      <c r="H12" s="139"/>
      <c r="I12" s="139"/>
      <c r="J12" s="139"/>
      <c r="K12" s="139"/>
      <c r="L12" s="139"/>
      <c r="M12" s="139"/>
      <c r="N12" s="142"/>
      <c r="O12" s="143">
        <f>(E12*10)+(F12*9)+(G12*8)+(H12*7)+(I12*6)+(J12*5)+(K12*4)+(L12*3)+(M12*2)+(N12*1)</f>
        <v>146</v>
      </c>
      <c r="P12" s="116">
        <f>SUM(E12:N12)</f>
        <v>15</v>
      </c>
    </row>
    <row r="13" spans="1:16" ht="15.75" x14ac:dyDescent="0.25">
      <c r="A13" s="92">
        <v>2</v>
      </c>
      <c r="B13" s="112">
        <v>30</v>
      </c>
      <c r="C13" s="113" t="str">
        <f>VLOOKUP(B13,'Evidenční listina'!A:B,2,0)</f>
        <v>Vaněrek Josef</v>
      </c>
      <c r="D13" s="95" t="str">
        <f>IF(VLOOKUP(B13,'Evidenční listina'!A:G,4,0)=0,"",VLOOKUP(B13,'Evidenční listina'!A:G,4,0))</f>
        <v/>
      </c>
      <c r="E13" s="114">
        <v>7</v>
      </c>
      <c r="F13" s="113">
        <v>4</v>
      </c>
      <c r="G13" s="113">
        <v>4</v>
      </c>
      <c r="H13" s="113"/>
      <c r="I13" s="113"/>
      <c r="J13" s="113"/>
      <c r="K13" s="113"/>
      <c r="L13" s="113"/>
      <c r="M13" s="113"/>
      <c r="N13" s="115"/>
      <c r="O13" s="120">
        <f>(E13*10)+(F13*9)+(G13*8)+(H13*7)+(I13*6)+(J13*5)+(K13*4)+(L13*3)+(M13*2)+(N13*1)</f>
        <v>138</v>
      </c>
      <c r="P13" s="117">
        <f>SUM(E13:N13)</f>
        <v>15</v>
      </c>
    </row>
    <row r="14" spans="1:16" ht="15.75" x14ac:dyDescent="0.25">
      <c r="A14" s="45">
        <v>3</v>
      </c>
      <c r="B14" s="123">
        <v>43</v>
      </c>
      <c r="C14" s="124" t="str">
        <f>VLOOKUP(B14,'Evidenční listina'!A:B,2,0)</f>
        <v>Arnhof Christoph</v>
      </c>
      <c r="D14" s="68" t="str">
        <f>IF(VLOOKUP(B14,'Evidenční listina'!A:G,4,0)=0,"",VLOOKUP(B14,'Evidenční listina'!A:G,4,0))</f>
        <v/>
      </c>
      <c r="E14" s="125">
        <v>6</v>
      </c>
      <c r="F14" s="124">
        <v>4</v>
      </c>
      <c r="G14" s="124">
        <v>5</v>
      </c>
      <c r="H14" s="124"/>
      <c r="I14" s="124"/>
      <c r="J14" s="124"/>
      <c r="K14" s="124"/>
      <c r="L14" s="124"/>
      <c r="M14" s="124"/>
      <c r="N14" s="126"/>
      <c r="O14" s="127">
        <f>(E14*10)+(F14*9)+(G14*8)+(H14*7)+(I14*6)+(J14*5)+(K14*4)+(L14*3)+(M14*2)+(N14*1)</f>
        <v>136</v>
      </c>
      <c r="P14" s="116">
        <f>SUM(E14:N14)</f>
        <v>15</v>
      </c>
    </row>
    <row r="15" spans="1:16" ht="15.75" x14ac:dyDescent="0.25">
      <c r="A15" s="92">
        <v>6</v>
      </c>
      <c r="B15" s="112">
        <v>32</v>
      </c>
      <c r="C15" s="113" t="str">
        <f>VLOOKUP(B15,'Evidenční listina'!A:B,2,0)</f>
        <v>Entler Tomáš</v>
      </c>
      <c r="D15" s="95" t="str">
        <f>IF(VLOOKUP(B15,'Evidenční listina'!A:G,4,0)=0,"",VLOOKUP(B15,'Evidenční listina'!A:G,4,0))</f>
        <v/>
      </c>
      <c r="E15" s="114">
        <v>7</v>
      </c>
      <c r="F15" s="113">
        <v>1</v>
      </c>
      <c r="G15" s="113">
        <v>6</v>
      </c>
      <c r="H15" s="113">
        <v>1</v>
      </c>
      <c r="I15" s="113"/>
      <c r="J15" s="113"/>
      <c r="K15" s="113"/>
      <c r="L15" s="113"/>
      <c r="M15" s="113"/>
      <c r="N15" s="115"/>
      <c r="O15" s="120">
        <f>(E15*10)+(F15*9)+(G15*8)+(H15*7)+(I15*6)+(J15*5)+(K15*4)+(L15*3)+(M15*2)+(N15*1)</f>
        <v>134</v>
      </c>
      <c r="P15" s="117">
        <f>SUM(E15:N15)</f>
        <v>15</v>
      </c>
    </row>
    <row r="16" spans="1:16" ht="15.75" x14ac:dyDescent="0.25">
      <c r="A16" s="45">
        <v>4</v>
      </c>
      <c r="B16" s="123">
        <v>13</v>
      </c>
      <c r="C16" s="124" t="str">
        <f>VLOOKUP(B16,'Evidenční listina'!A:B,2,0)</f>
        <v>Pevný Marek</v>
      </c>
      <c r="D16" s="68" t="str">
        <f>IF(VLOOKUP(B16,'Evidenční listina'!A:G,4,0)=0,"",VLOOKUP(B16,'Evidenční listina'!A:G,4,0))</f>
        <v/>
      </c>
      <c r="E16" s="125">
        <v>5</v>
      </c>
      <c r="F16" s="124">
        <v>6</v>
      </c>
      <c r="G16" s="124">
        <v>2</v>
      </c>
      <c r="H16" s="124">
        <v>2</v>
      </c>
      <c r="I16" s="124"/>
      <c r="J16" s="124"/>
      <c r="K16" s="124"/>
      <c r="L16" s="124"/>
      <c r="M16" s="124"/>
      <c r="N16" s="126"/>
      <c r="O16" s="127">
        <f>(E16*10)+(F16*9)+(G16*8)+(H16*7)+(I16*6)+(J16*5)+(K16*4)+(L16*3)+(M16*2)+(N16*1)</f>
        <v>134</v>
      </c>
      <c r="P16" s="117">
        <f>SUM(E16:N16)</f>
        <v>15</v>
      </c>
    </row>
    <row r="17" spans="1:16" ht="15.75" x14ac:dyDescent="0.25">
      <c r="A17" s="92">
        <v>5</v>
      </c>
      <c r="B17" s="112">
        <v>27</v>
      </c>
      <c r="C17" s="113" t="str">
        <f>VLOOKUP(B17,'Evidenční listina'!A:B,2,0)</f>
        <v>Kovář Aleš</v>
      </c>
      <c r="D17" s="95" t="str">
        <f>IF(VLOOKUP(B17,'Evidenční listina'!A:G,4,0)=0,"",VLOOKUP(B17,'Evidenční listina'!A:G,4,0))</f>
        <v/>
      </c>
      <c r="E17" s="114">
        <v>5</v>
      </c>
      <c r="F17" s="113">
        <v>4</v>
      </c>
      <c r="G17" s="113">
        <v>6</v>
      </c>
      <c r="H17" s="113"/>
      <c r="I17" s="113"/>
      <c r="J17" s="113"/>
      <c r="K17" s="113"/>
      <c r="L17" s="113"/>
      <c r="M17" s="113"/>
      <c r="N17" s="115"/>
      <c r="O17" s="120">
        <f>(E17*10)+(F17*9)+(G17*8)+(H17*7)+(I17*6)+(J17*5)+(K17*4)+(L17*3)+(M17*2)+(N17*1)</f>
        <v>134</v>
      </c>
      <c r="P17" s="116">
        <f>SUM(E17:N17)</f>
        <v>15</v>
      </c>
    </row>
    <row r="18" spans="1:16" ht="15.75" x14ac:dyDescent="0.25">
      <c r="A18" s="45">
        <v>7</v>
      </c>
      <c r="B18" s="123">
        <v>33</v>
      </c>
      <c r="C18" s="124" t="str">
        <f>VLOOKUP(B18,'Evidenční listina'!A:B,2,0)</f>
        <v>Boreš Jiří</v>
      </c>
      <c r="D18" s="68" t="str">
        <f>IF(VLOOKUP(B18,'Evidenční listina'!A:G,4,0)=0,"",VLOOKUP(B18,'Evidenční listina'!A:G,4,0))</f>
        <v/>
      </c>
      <c r="E18" s="125">
        <v>3</v>
      </c>
      <c r="F18" s="124">
        <v>9</v>
      </c>
      <c r="G18" s="124">
        <v>2</v>
      </c>
      <c r="H18" s="124">
        <v>1</v>
      </c>
      <c r="I18" s="124"/>
      <c r="J18" s="124"/>
      <c r="K18" s="124"/>
      <c r="L18" s="124"/>
      <c r="M18" s="124"/>
      <c r="N18" s="126"/>
      <c r="O18" s="127">
        <f>(E18*10)+(F18*9)+(G18*8)+(H18*7)+(I18*6)+(J18*5)+(K18*4)+(L18*3)+(M18*2)+(N18*1)</f>
        <v>134</v>
      </c>
      <c r="P18" s="116">
        <f>SUM(E18:N18)</f>
        <v>15</v>
      </c>
    </row>
    <row r="19" spans="1:16" ht="15.75" x14ac:dyDescent="0.25">
      <c r="A19" s="92">
        <v>9</v>
      </c>
      <c r="B19" s="112">
        <v>38</v>
      </c>
      <c r="C19" s="113" t="str">
        <f>VLOOKUP(B19,'Evidenční listina'!A:B,2,0)</f>
        <v>Břínek Milan</v>
      </c>
      <c r="D19" s="95" t="str">
        <f>IF(VLOOKUP(B19,'Evidenční listina'!A:G,4,0)=0,"",VLOOKUP(B19,'Evidenční listina'!A:G,4,0))</f>
        <v/>
      </c>
      <c r="E19" s="114">
        <v>5</v>
      </c>
      <c r="F19" s="113">
        <v>5</v>
      </c>
      <c r="G19" s="113">
        <v>3</v>
      </c>
      <c r="H19" s="113">
        <v>2</v>
      </c>
      <c r="I19" s="113"/>
      <c r="J19" s="113"/>
      <c r="K19" s="113"/>
      <c r="L19" s="113"/>
      <c r="M19" s="113"/>
      <c r="N19" s="115"/>
      <c r="O19" s="120">
        <f>(E19*10)+(F19*9)+(G19*8)+(H19*7)+(I19*6)+(J19*5)+(K19*4)+(L19*3)+(M19*2)+(N19*1)</f>
        <v>133</v>
      </c>
      <c r="P19" s="116">
        <f>SUM(E19:N19)</f>
        <v>15</v>
      </c>
    </row>
    <row r="20" spans="1:16" ht="15.75" x14ac:dyDescent="0.25">
      <c r="A20" s="45">
        <v>8</v>
      </c>
      <c r="B20" s="123">
        <v>28</v>
      </c>
      <c r="C20" s="124" t="str">
        <f>VLOOKUP(B20,'Evidenční listina'!A:B,2,0)</f>
        <v>Kosina Josef</v>
      </c>
      <c r="D20" s="68" t="str">
        <f>IF(VLOOKUP(B20,'Evidenční listina'!A:G,4,0)=0,"",VLOOKUP(B20,'Evidenční listina'!A:G,4,0))</f>
        <v/>
      </c>
      <c r="E20" s="125">
        <v>3</v>
      </c>
      <c r="F20" s="124">
        <v>7</v>
      </c>
      <c r="G20" s="124">
        <v>5</v>
      </c>
      <c r="H20" s="124"/>
      <c r="I20" s="124"/>
      <c r="J20" s="124"/>
      <c r="K20" s="124"/>
      <c r="L20" s="124"/>
      <c r="M20" s="124"/>
      <c r="N20" s="126"/>
      <c r="O20" s="127">
        <f>(E20*10)+(F20*9)+(G20*8)+(H20*7)+(I20*6)+(J20*5)+(K20*4)+(L20*3)+(M20*2)+(N20*1)</f>
        <v>133</v>
      </c>
      <c r="P20" s="117">
        <f>SUM(E20:N20)</f>
        <v>15</v>
      </c>
    </row>
    <row r="21" spans="1:16" ht="15.75" x14ac:dyDescent="0.25">
      <c r="A21" s="92">
        <v>10</v>
      </c>
      <c r="B21" s="112">
        <v>19</v>
      </c>
      <c r="C21" s="113" t="str">
        <f>VLOOKUP(B21,'Evidenční listina'!A:B,2,0)</f>
        <v>Matyšek František</v>
      </c>
      <c r="D21" s="95" t="str">
        <f>IF(VLOOKUP(B21,'Evidenční listina'!A:G,4,0)=0,"",VLOOKUP(B21,'Evidenční listina'!A:G,4,0))</f>
        <v>x</v>
      </c>
      <c r="E21" s="114">
        <v>3</v>
      </c>
      <c r="F21" s="113">
        <v>7</v>
      </c>
      <c r="G21" s="113">
        <v>5</v>
      </c>
      <c r="H21" s="113"/>
      <c r="I21" s="113"/>
      <c r="J21" s="113"/>
      <c r="K21" s="113"/>
      <c r="L21" s="113"/>
      <c r="M21" s="113"/>
      <c r="N21" s="115"/>
      <c r="O21" s="120">
        <f>(E21*10)+(F21*9)+(G21*8)+(H21*7)+(I21*6)+(J21*5)+(K21*4)+(L21*3)+(M21*2)+(N21*1)</f>
        <v>133</v>
      </c>
      <c r="P21" s="117">
        <f>SUM(E21:N21)</f>
        <v>15</v>
      </c>
    </row>
    <row r="22" spans="1:16" ht="15.75" x14ac:dyDescent="0.25">
      <c r="A22" s="45">
        <v>11</v>
      </c>
      <c r="B22" s="123">
        <v>7</v>
      </c>
      <c r="C22" s="124" t="str">
        <f>VLOOKUP(B22,'Evidenční listina'!A:B,2,0)</f>
        <v>Zmoray Dušan</v>
      </c>
      <c r="D22" s="68" t="str">
        <f>IF(VLOOKUP(B22,'Evidenční listina'!A:G,4,0)=0,"",VLOOKUP(B22,'Evidenční listina'!A:G,4,0))</f>
        <v>x</v>
      </c>
      <c r="E22" s="125">
        <v>6</v>
      </c>
      <c r="F22" s="124">
        <v>2</v>
      </c>
      <c r="G22" s="124">
        <v>5</v>
      </c>
      <c r="H22" s="124">
        <v>2</v>
      </c>
      <c r="I22" s="124"/>
      <c r="J22" s="124"/>
      <c r="K22" s="124"/>
      <c r="L22" s="124"/>
      <c r="M22" s="124"/>
      <c r="N22" s="126"/>
      <c r="O22" s="127">
        <f>(E22*10)+(F22*9)+(G22*8)+(H22*7)+(I22*6)+(J22*5)+(K22*4)+(L22*3)+(M22*2)+(N22*1)</f>
        <v>132</v>
      </c>
      <c r="P22" s="116">
        <f>SUM(E22:N22)</f>
        <v>15</v>
      </c>
    </row>
    <row r="23" spans="1:16" ht="15.75" x14ac:dyDescent="0.25">
      <c r="A23" s="92">
        <v>12</v>
      </c>
      <c r="B23" s="112">
        <v>6</v>
      </c>
      <c r="C23" s="113" t="str">
        <f>VLOOKUP(B23,'Evidenční listina'!A:B,2,0)</f>
        <v>Dušánek Karel</v>
      </c>
      <c r="D23" s="95" t="str">
        <f>IF(VLOOKUP(B23,'Evidenční listina'!A:G,4,0)=0,"",VLOOKUP(B23,'Evidenční listina'!A:G,4,0))</f>
        <v/>
      </c>
      <c r="E23" s="114">
        <v>6</v>
      </c>
      <c r="F23" s="113">
        <v>3</v>
      </c>
      <c r="G23" s="113">
        <v>2</v>
      </c>
      <c r="H23" s="113">
        <v>3</v>
      </c>
      <c r="I23" s="113">
        <v>1</v>
      </c>
      <c r="J23" s="113"/>
      <c r="K23" s="113"/>
      <c r="L23" s="113"/>
      <c r="M23" s="113"/>
      <c r="N23" s="115"/>
      <c r="O23" s="120">
        <f>(E23*10)+(F23*9)+(G23*8)+(H23*7)+(I23*6)+(J23*5)+(K23*4)+(L23*3)+(M23*2)+(N23*1)</f>
        <v>130</v>
      </c>
      <c r="P23" s="117">
        <f>SUM(E23:N23)</f>
        <v>15</v>
      </c>
    </row>
    <row r="24" spans="1:16" ht="15.75" x14ac:dyDescent="0.25">
      <c r="A24" s="45">
        <v>13</v>
      </c>
      <c r="B24" s="123">
        <v>10</v>
      </c>
      <c r="C24" s="124" t="str">
        <f>VLOOKUP(B24,'Evidenční listina'!A:B,2,0)</f>
        <v>Šulc David</v>
      </c>
      <c r="D24" s="68" t="str">
        <f>IF(VLOOKUP(B24,'Evidenční listina'!A:G,4,0)=0,"",VLOOKUP(B24,'Evidenční listina'!A:G,4,0))</f>
        <v/>
      </c>
      <c r="E24" s="125">
        <v>3</v>
      </c>
      <c r="F24" s="124">
        <v>5</v>
      </c>
      <c r="G24" s="124">
        <v>4</v>
      </c>
      <c r="H24" s="124">
        <v>3</v>
      </c>
      <c r="I24" s="124"/>
      <c r="J24" s="124"/>
      <c r="K24" s="124"/>
      <c r="L24" s="124"/>
      <c r="M24" s="124"/>
      <c r="N24" s="126"/>
      <c r="O24" s="127">
        <f>(E24*10)+(F24*9)+(G24*8)+(H24*7)+(I24*6)+(J24*5)+(K24*4)+(L24*3)+(M24*2)+(N24*1)</f>
        <v>128</v>
      </c>
      <c r="P24" s="116">
        <f>SUM(E24:N24)</f>
        <v>15</v>
      </c>
    </row>
    <row r="25" spans="1:16" ht="15.75" x14ac:dyDescent="0.25">
      <c r="A25" s="92">
        <v>14</v>
      </c>
      <c r="B25" s="112">
        <v>26</v>
      </c>
      <c r="C25" s="113" t="str">
        <f>VLOOKUP(B25,'Evidenční listina'!A:B,2,0)</f>
        <v>Přichystal František</v>
      </c>
      <c r="D25" s="95" t="str">
        <f>IF(VLOOKUP(B25,'Evidenční listina'!A:G,4,0)=0,"",VLOOKUP(B25,'Evidenční listina'!A:G,4,0))</f>
        <v/>
      </c>
      <c r="E25" s="114">
        <v>0</v>
      </c>
      <c r="F25" s="113">
        <v>9</v>
      </c>
      <c r="G25" s="113">
        <v>4</v>
      </c>
      <c r="H25" s="113">
        <v>1</v>
      </c>
      <c r="I25" s="113">
        <v>1</v>
      </c>
      <c r="J25" s="113"/>
      <c r="K25" s="113"/>
      <c r="L25" s="113"/>
      <c r="M25" s="113"/>
      <c r="N25" s="115"/>
      <c r="O25" s="120">
        <f>(E25*10)+(F25*9)+(G25*8)+(H25*7)+(I25*6)+(J25*5)+(K25*4)+(L25*3)+(M25*2)+(N25*1)</f>
        <v>126</v>
      </c>
      <c r="P25" s="117">
        <f>SUM(E25:N25)</f>
        <v>15</v>
      </c>
    </row>
    <row r="26" spans="1:16" ht="15.75" x14ac:dyDescent="0.25">
      <c r="A26" s="45">
        <v>15</v>
      </c>
      <c r="B26" s="123">
        <v>35</v>
      </c>
      <c r="C26" s="124" t="str">
        <f>VLOOKUP(B26,'Evidenční listina'!A:B,2,0)</f>
        <v>Matěja Jaroslav</v>
      </c>
      <c r="D26" s="68" t="str">
        <f>IF(VLOOKUP(B26,'Evidenční listina'!A:G,4,0)=0,"",VLOOKUP(B26,'Evidenční listina'!A:G,4,0))</f>
        <v/>
      </c>
      <c r="E26" s="125">
        <v>2</v>
      </c>
      <c r="F26" s="124">
        <v>4</v>
      </c>
      <c r="G26" s="124">
        <v>6</v>
      </c>
      <c r="H26" s="124">
        <v>3</v>
      </c>
      <c r="I26" s="124"/>
      <c r="J26" s="124"/>
      <c r="K26" s="124"/>
      <c r="L26" s="124"/>
      <c r="M26" s="124"/>
      <c r="N26" s="126"/>
      <c r="O26" s="127">
        <f>(E26*10)+(F26*9)+(G26*8)+(H26*7)+(I26*6)+(J26*5)+(K26*4)+(L26*3)+(M26*2)+(N26*1)</f>
        <v>125</v>
      </c>
      <c r="P26" s="116">
        <f>SUM(E26:N26)</f>
        <v>15</v>
      </c>
    </row>
    <row r="27" spans="1:16" ht="15.75" x14ac:dyDescent="0.25">
      <c r="A27" s="92">
        <v>16</v>
      </c>
      <c r="B27" s="112">
        <v>42</v>
      </c>
      <c r="C27" s="113" t="str">
        <f>VLOOKUP(B27,'Evidenční listina'!A:B,2,0)</f>
        <v>Woytaček Michael</v>
      </c>
      <c r="D27" s="95" t="str">
        <f>IF(VLOOKUP(B27,'Evidenční listina'!A:G,4,0)=0,"",VLOOKUP(B27,'Evidenční listina'!A:G,4,0))</f>
        <v/>
      </c>
      <c r="E27" s="114">
        <v>2</v>
      </c>
      <c r="F27" s="113">
        <v>3</v>
      </c>
      <c r="G27" s="113">
        <v>5</v>
      </c>
      <c r="H27" s="113">
        <v>5</v>
      </c>
      <c r="I27" s="113"/>
      <c r="J27" s="113"/>
      <c r="K27" s="113"/>
      <c r="L27" s="113"/>
      <c r="M27" s="113"/>
      <c r="N27" s="115"/>
      <c r="O27" s="120">
        <f>(E27*10)+(F27*9)+(G27*8)+(H27*7)+(I27*6)+(J27*5)+(K27*4)+(L27*3)+(M27*2)+(N27*1)</f>
        <v>122</v>
      </c>
      <c r="P27" s="117">
        <f>SUM(E27:N27)</f>
        <v>15</v>
      </c>
    </row>
    <row r="28" spans="1:16" ht="15.75" x14ac:dyDescent="0.25">
      <c r="A28" s="45">
        <v>17</v>
      </c>
      <c r="B28" s="123">
        <v>41</v>
      </c>
      <c r="C28" s="124" t="str">
        <f>VLOOKUP(B28,'Evidenční listina'!A:B,2,0)</f>
        <v>Klawatsch Josef</v>
      </c>
      <c r="D28" s="68" t="str">
        <f>IF(VLOOKUP(B28,'Evidenční listina'!A:G,4,0)=0,"",VLOOKUP(B28,'Evidenční listina'!A:G,4,0))</f>
        <v/>
      </c>
      <c r="E28" s="125">
        <v>2</v>
      </c>
      <c r="F28" s="124">
        <v>3</v>
      </c>
      <c r="G28" s="124">
        <v>6</v>
      </c>
      <c r="H28" s="124">
        <v>2</v>
      </c>
      <c r="I28" s="124">
        <v>2</v>
      </c>
      <c r="J28" s="124"/>
      <c r="K28" s="124"/>
      <c r="L28" s="124"/>
      <c r="M28" s="124"/>
      <c r="N28" s="126"/>
      <c r="O28" s="127">
        <f>(E28*10)+(F28*9)+(G28*8)+(H28*7)+(I28*6)+(J28*5)+(K28*4)+(L28*3)+(M28*2)+(N28*1)</f>
        <v>121</v>
      </c>
      <c r="P28" s="116">
        <f>SUM(E28:N28)</f>
        <v>15</v>
      </c>
    </row>
    <row r="29" spans="1:16" ht="15.75" x14ac:dyDescent="0.25">
      <c r="A29" s="92">
        <v>18</v>
      </c>
      <c r="B29" s="112">
        <v>18</v>
      </c>
      <c r="C29" s="113" t="str">
        <f>VLOOKUP(B29,'Evidenční listina'!A:B,2,0)</f>
        <v>Sychra Stanislav</v>
      </c>
      <c r="D29" s="95" t="str">
        <f>IF(VLOOKUP(B29,'Evidenční listina'!A:G,4,0)=0,"",VLOOKUP(B29,'Evidenční listina'!A:G,4,0))</f>
        <v>x</v>
      </c>
      <c r="E29" s="114">
        <v>3</v>
      </c>
      <c r="F29" s="113">
        <v>5</v>
      </c>
      <c r="G29" s="113">
        <v>1</v>
      </c>
      <c r="H29" s="113">
        <v>3</v>
      </c>
      <c r="I29" s="113">
        <v>1</v>
      </c>
      <c r="J29" s="113">
        <v>2</v>
      </c>
      <c r="K29" s="113"/>
      <c r="L29" s="113"/>
      <c r="M29" s="113"/>
      <c r="N29" s="115"/>
      <c r="O29" s="120">
        <f>(E29*10)+(F29*9)+(G29*8)+(H29*7)+(I29*6)+(J29*5)+(K29*4)+(L29*3)+(M29*2)+(N29*1)</f>
        <v>120</v>
      </c>
      <c r="P29" s="117">
        <f>SUM(E29:N29)</f>
        <v>15</v>
      </c>
    </row>
    <row r="30" spans="1:16" ht="15.75" x14ac:dyDescent="0.25">
      <c r="A30" s="45">
        <v>20</v>
      </c>
      <c r="B30" s="123">
        <v>39</v>
      </c>
      <c r="C30" s="124" t="str">
        <f>VLOOKUP(B30,'Evidenční listina'!A:B,2,0)</f>
        <v>Bogner Wolfgang</v>
      </c>
      <c r="D30" s="68" t="str">
        <f>IF(VLOOKUP(B30,'Evidenční listina'!A:G,4,0)=0,"",VLOOKUP(B30,'Evidenční listina'!A:G,4,0))</f>
        <v/>
      </c>
      <c r="E30" s="125">
        <v>0</v>
      </c>
      <c r="F30" s="124">
        <v>8</v>
      </c>
      <c r="G30" s="124">
        <v>2</v>
      </c>
      <c r="H30" s="124">
        <v>4</v>
      </c>
      <c r="I30" s="124">
        <v>0</v>
      </c>
      <c r="J30" s="124">
        <v>0</v>
      </c>
      <c r="K30" s="124">
        <v>1</v>
      </c>
      <c r="L30" s="124"/>
      <c r="M30" s="124"/>
      <c r="N30" s="126"/>
      <c r="O30" s="127">
        <f>(E30*10)+(F30*9)+(G30*8)+(H30*7)+(I30*6)+(J30*5)+(K30*4)+(L30*3)+(M30*2)+(N30*1)</f>
        <v>120</v>
      </c>
      <c r="P30" s="117">
        <f>SUM(E30:N30)</f>
        <v>15</v>
      </c>
    </row>
    <row r="31" spans="1:16" ht="15.75" x14ac:dyDescent="0.25">
      <c r="A31" s="92">
        <v>19</v>
      </c>
      <c r="B31" s="112">
        <v>21</v>
      </c>
      <c r="C31" s="113" t="str">
        <f>VLOOKUP(B31,'Evidenční listina'!A:B,2,0)</f>
        <v>Čermák Jiří</v>
      </c>
      <c r="D31" s="95" t="str">
        <f>IF(VLOOKUP(B31,'Evidenční listina'!A:G,4,0)=0,"",VLOOKUP(B31,'Evidenční listina'!A:G,4,0))</f>
        <v>x</v>
      </c>
      <c r="E31" s="114">
        <v>0</v>
      </c>
      <c r="F31" s="113">
        <v>5</v>
      </c>
      <c r="G31" s="113">
        <v>6</v>
      </c>
      <c r="H31" s="113">
        <v>3</v>
      </c>
      <c r="I31" s="113">
        <v>1</v>
      </c>
      <c r="J31" s="113"/>
      <c r="K31" s="113"/>
      <c r="L31" s="113"/>
      <c r="M31" s="113"/>
      <c r="N31" s="115"/>
      <c r="O31" s="120">
        <f>(E31*10)+(F31*9)+(G31*8)+(H31*7)+(I31*6)+(J31*5)+(K31*4)+(L31*3)+(M31*2)+(N31*1)</f>
        <v>120</v>
      </c>
      <c r="P31" s="116">
        <f>SUM(E31:N31)</f>
        <v>15</v>
      </c>
    </row>
    <row r="32" spans="1:16" ht="15.75" x14ac:dyDescent="0.25">
      <c r="A32" s="45">
        <v>21</v>
      </c>
      <c r="B32" s="123">
        <v>23</v>
      </c>
      <c r="C32" s="124" t="str">
        <f>VLOOKUP(B32,'Evidenční listina'!A:B,2,0)</f>
        <v>Jordánek Václav</v>
      </c>
      <c r="D32" s="68" t="str">
        <f>IF(VLOOKUP(B32,'Evidenční listina'!A:G,4,0)=0,"",VLOOKUP(B32,'Evidenční listina'!A:G,4,0))</f>
        <v/>
      </c>
      <c r="E32" s="177">
        <v>1.01</v>
      </c>
      <c r="F32" s="124">
        <v>2</v>
      </c>
      <c r="G32" s="124">
        <v>6</v>
      </c>
      <c r="H32" s="124">
        <v>6</v>
      </c>
      <c r="I32" s="124"/>
      <c r="J32" s="124"/>
      <c r="K32" s="124"/>
      <c r="L32" s="124"/>
      <c r="M32" s="124"/>
      <c r="N32" s="126"/>
      <c r="O32" s="127">
        <f>(E32*10)+(F32*9)+(G32*8)+(H32*7)+(I32*6)+(J32*5)+(K32*4)+(L32*3)+(M32*2)+(N32*1)</f>
        <v>118.1</v>
      </c>
      <c r="P32" s="117">
        <f>SUM(E32:N32)</f>
        <v>15.01</v>
      </c>
    </row>
    <row r="33" spans="1:17" ht="15.75" x14ac:dyDescent="0.25">
      <c r="A33" s="92">
        <v>22</v>
      </c>
      <c r="B33" s="112">
        <v>8</v>
      </c>
      <c r="C33" s="113" t="str">
        <f>VLOOKUP(B33,'Evidenční listina'!A:B,2,0)</f>
        <v>Bina Karel</v>
      </c>
      <c r="D33" s="95" t="str">
        <f>IF(VLOOKUP(B33,'Evidenční listina'!A:G,4,0)=0,"",VLOOKUP(B33,'Evidenční listina'!A:G,4,0))</f>
        <v/>
      </c>
      <c r="E33" s="114">
        <v>1</v>
      </c>
      <c r="F33" s="113">
        <v>2</v>
      </c>
      <c r="G33" s="113">
        <v>6</v>
      </c>
      <c r="H33" s="113">
        <v>6</v>
      </c>
      <c r="I33" s="113"/>
      <c r="J33" s="113"/>
      <c r="K33" s="113"/>
      <c r="L33" s="113"/>
      <c r="M33" s="113"/>
      <c r="N33" s="115"/>
      <c r="O33" s="120">
        <f>(E33*10)+(F33*9)+(G33*8)+(H33*7)+(I33*6)+(J33*5)+(K33*4)+(L33*3)+(M33*2)+(N33*1)</f>
        <v>118</v>
      </c>
      <c r="P33" s="116">
        <f>SUM(E33:N33)</f>
        <v>15</v>
      </c>
    </row>
    <row r="34" spans="1:17" ht="15.75" x14ac:dyDescent="0.25">
      <c r="A34" s="45">
        <v>23</v>
      </c>
      <c r="B34" s="123">
        <v>16</v>
      </c>
      <c r="C34" s="124" t="str">
        <f>VLOOKUP(B34,'Evidenční listina'!A:B,2,0)</f>
        <v>Korchanik Štefan</v>
      </c>
      <c r="D34" s="68" t="str">
        <f>IF(VLOOKUP(B34,'Evidenční listina'!A:G,4,0)=0,"",VLOOKUP(B34,'Evidenční listina'!A:G,4,0))</f>
        <v/>
      </c>
      <c r="E34" s="125">
        <v>1</v>
      </c>
      <c r="F34" s="124">
        <v>2</v>
      </c>
      <c r="G34" s="124">
        <v>6</v>
      </c>
      <c r="H34" s="124">
        <v>4</v>
      </c>
      <c r="I34" s="124">
        <v>1</v>
      </c>
      <c r="J34" s="124">
        <v>1</v>
      </c>
      <c r="K34" s="124"/>
      <c r="L34" s="124"/>
      <c r="M34" s="124"/>
      <c r="N34" s="126"/>
      <c r="O34" s="127">
        <f>(E34*10)+(F34*9)+(G34*8)+(H34*7)+(I34*6)+(J34*5)+(K34*4)+(L34*3)+(M34*2)+(N34*1)</f>
        <v>115</v>
      </c>
      <c r="P34" s="116">
        <f>SUM(E34:N34)</f>
        <v>15</v>
      </c>
    </row>
    <row r="35" spans="1:17" ht="15.75" x14ac:dyDescent="0.25">
      <c r="A35" s="92">
        <v>25</v>
      </c>
      <c r="B35" s="112">
        <v>36</v>
      </c>
      <c r="C35" s="113" t="str">
        <f>VLOOKUP(B35,'Evidenční listina'!A:B,2,0)</f>
        <v>Adámek Vladimír</v>
      </c>
      <c r="D35" s="95" t="str">
        <f>IF(VLOOKUP(B35,'Evidenční listina'!A:G,4,0)=0,"",VLOOKUP(B35,'Evidenční listina'!A:G,4,0))</f>
        <v>x</v>
      </c>
      <c r="E35" s="114">
        <v>3</v>
      </c>
      <c r="F35" s="113">
        <v>3</v>
      </c>
      <c r="G35" s="113">
        <v>3</v>
      </c>
      <c r="H35" s="113">
        <v>2</v>
      </c>
      <c r="I35" s="113">
        <v>1</v>
      </c>
      <c r="J35" s="113">
        <v>1</v>
      </c>
      <c r="K35" s="113">
        <v>2</v>
      </c>
      <c r="L35" s="113"/>
      <c r="M35" s="113"/>
      <c r="N35" s="115"/>
      <c r="O35" s="120">
        <f>(E35*10)+(F35*9)+(G35*8)+(H35*7)+(I35*6)+(J35*5)+(K35*4)+(L35*3)+(M35*2)+(N35*1)</f>
        <v>114</v>
      </c>
      <c r="P35" s="116">
        <f>SUM(E35:N35)</f>
        <v>15</v>
      </c>
    </row>
    <row r="36" spans="1:17" ht="15.75" x14ac:dyDescent="0.25">
      <c r="A36" s="45">
        <v>24</v>
      </c>
      <c r="B36" s="123">
        <v>15</v>
      </c>
      <c r="C36" s="124" t="str">
        <f>VLOOKUP(B36,'Evidenční listina'!A:B,2,0)</f>
        <v>Machač Jiří</v>
      </c>
      <c r="D36" s="68" t="str">
        <f>IF(VLOOKUP(B36,'Evidenční listina'!A:G,4,0)=0,"",VLOOKUP(B36,'Evidenční listina'!A:G,4,0))</f>
        <v/>
      </c>
      <c r="E36" s="125">
        <v>2</v>
      </c>
      <c r="F36" s="124">
        <v>2</v>
      </c>
      <c r="G36" s="124">
        <v>4</v>
      </c>
      <c r="H36" s="124">
        <v>4</v>
      </c>
      <c r="I36" s="124">
        <v>1</v>
      </c>
      <c r="J36" s="124">
        <v>2</v>
      </c>
      <c r="K36" s="124"/>
      <c r="L36" s="124"/>
      <c r="M36" s="124"/>
      <c r="N36" s="126"/>
      <c r="O36" s="127">
        <f>(E36*10)+(F36*9)+(G36*8)+(H36*7)+(I36*6)+(J36*5)+(K36*4)+(L36*3)+(M36*2)+(N36*1)</f>
        <v>114</v>
      </c>
      <c r="P36" s="117">
        <f>SUM(E36:N36)</f>
        <v>15</v>
      </c>
    </row>
    <row r="37" spans="1:17" ht="15.75" x14ac:dyDescent="0.25">
      <c r="A37" s="92">
        <v>26</v>
      </c>
      <c r="B37" s="112">
        <v>17</v>
      </c>
      <c r="C37" s="113" t="str">
        <f>VLOOKUP(B37,'Evidenční listina'!A:B,2,0)</f>
        <v>Dvořák Jan</v>
      </c>
      <c r="D37" s="95" t="str">
        <f>IF(VLOOKUP(B37,'Evidenční listina'!A:G,4,0)=0,"",VLOOKUP(B37,'Evidenční listina'!A:G,4,0))</f>
        <v/>
      </c>
      <c r="E37" s="114">
        <v>2</v>
      </c>
      <c r="F37" s="113">
        <v>2</v>
      </c>
      <c r="G37" s="113">
        <v>3</v>
      </c>
      <c r="H37" s="113">
        <v>4</v>
      </c>
      <c r="I37" s="113">
        <v>3</v>
      </c>
      <c r="J37" s="113">
        <v>1</v>
      </c>
      <c r="K37" s="113"/>
      <c r="L37" s="113"/>
      <c r="M37" s="113"/>
      <c r="N37" s="115"/>
      <c r="O37" s="120">
        <f>(E37*10)+(F37*9)+(G37*8)+(H37*7)+(I37*6)+(J37*5)+(K37*4)+(L37*3)+(M37*2)+(N37*1)</f>
        <v>113</v>
      </c>
      <c r="P37" s="117">
        <f>SUM(E37:N37)</f>
        <v>15</v>
      </c>
    </row>
    <row r="38" spans="1:17" ht="15.75" x14ac:dyDescent="0.25">
      <c r="A38" s="45">
        <v>27</v>
      </c>
      <c r="B38" s="123">
        <v>37</v>
      </c>
      <c r="C38" s="124" t="str">
        <f>VLOOKUP(B38,'Evidenční listina'!A:B,2,0)</f>
        <v>Čermák Peter</v>
      </c>
      <c r="D38" s="68" t="str">
        <f>IF(VLOOKUP(B38,'Evidenční listina'!A:G,4,0)=0,"",VLOOKUP(B38,'Evidenční listina'!A:G,4,0))</f>
        <v/>
      </c>
      <c r="E38" s="125">
        <v>0</v>
      </c>
      <c r="F38" s="124">
        <v>4</v>
      </c>
      <c r="G38" s="124">
        <v>1</v>
      </c>
      <c r="H38" s="124">
        <v>7</v>
      </c>
      <c r="I38" s="124">
        <v>2</v>
      </c>
      <c r="J38" s="124">
        <v>1</v>
      </c>
      <c r="K38" s="124"/>
      <c r="L38" s="124"/>
      <c r="M38" s="124"/>
      <c r="N38" s="126"/>
      <c r="O38" s="127">
        <f>(E38*10)+(F38*9)+(G38*8)+(H38*7)+(I38*6)+(J38*5)+(K38*4)+(L38*3)+(M38*2)+(N38*1)</f>
        <v>110</v>
      </c>
      <c r="P38" s="116">
        <f>SUM(E38:N38)</f>
        <v>15</v>
      </c>
    </row>
    <row r="39" spans="1:17" ht="15.75" x14ac:dyDescent="0.25">
      <c r="A39" s="92">
        <v>28</v>
      </c>
      <c r="B39" s="112">
        <v>5</v>
      </c>
      <c r="C39" s="113" t="str">
        <f>VLOOKUP(B39,'Evidenční listina'!A:B,2,0)</f>
        <v>Nečas Otakar</v>
      </c>
      <c r="D39" s="95" t="str">
        <f>IF(VLOOKUP(B39,'Evidenční listina'!A:G,4,0)=0,"",VLOOKUP(B39,'Evidenční listina'!A:G,4,0))</f>
        <v>x</v>
      </c>
      <c r="E39" s="114">
        <v>0</v>
      </c>
      <c r="F39" s="113">
        <v>3</v>
      </c>
      <c r="G39" s="113">
        <v>3</v>
      </c>
      <c r="H39" s="113">
        <v>5</v>
      </c>
      <c r="I39" s="113">
        <v>3</v>
      </c>
      <c r="J39" s="113">
        <v>1</v>
      </c>
      <c r="K39" s="113"/>
      <c r="L39" s="113"/>
      <c r="M39" s="113"/>
      <c r="N39" s="115"/>
      <c r="O39" s="120">
        <f>(E39*10)+(F39*9)+(G39*8)+(H39*7)+(I39*6)+(J39*5)+(K39*4)+(L39*3)+(M39*2)+(N39*1)</f>
        <v>109</v>
      </c>
      <c r="P39" s="117">
        <f>SUM(E39:N39)</f>
        <v>15</v>
      </c>
    </row>
    <row r="40" spans="1:17" ht="15.75" x14ac:dyDescent="0.25">
      <c r="A40" s="45">
        <v>29</v>
      </c>
      <c r="B40" s="123">
        <v>20</v>
      </c>
      <c r="C40" s="124" t="str">
        <f>VLOOKUP(B40,'Evidenční listina'!A:B,2,0)</f>
        <v>Schupler Martin</v>
      </c>
      <c r="D40" s="68" t="str">
        <f>IF(VLOOKUP(B40,'Evidenční listina'!A:G,4,0)=0,"",VLOOKUP(B40,'Evidenční listina'!A:G,4,0))</f>
        <v/>
      </c>
      <c r="E40" s="125">
        <v>1</v>
      </c>
      <c r="F40" s="124">
        <v>2</v>
      </c>
      <c r="G40" s="124">
        <v>3</v>
      </c>
      <c r="H40" s="124">
        <v>5</v>
      </c>
      <c r="I40" s="124">
        <v>0</v>
      </c>
      <c r="J40" s="124">
        <v>3</v>
      </c>
      <c r="K40" s="124">
        <v>1</v>
      </c>
      <c r="L40" s="124"/>
      <c r="M40" s="124"/>
      <c r="N40" s="126"/>
      <c r="O40" s="127">
        <f>(E40*10)+(F40*9)+(G40*8)+(H40*7)+(I40*6)+(J40*5)+(K40*4)+(L40*3)+(M40*2)+(N40*1)</f>
        <v>106</v>
      </c>
      <c r="P40" s="116">
        <f>SUM(E40:N40)</f>
        <v>15</v>
      </c>
    </row>
    <row r="41" spans="1:17" ht="15.75" x14ac:dyDescent="0.25">
      <c r="A41" s="92">
        <v>30</v>
      </c>
      <c r="B41" s="112">
        <v>1</v>
      </c>
      <c r="C41" s="113" t="str">
        <f>VLOOKUP(B41,'Evidenční listina'!A:B,2,0)</f>
        <v>Müller Tomáš</v>
      </c>
      <c r="D41" s="95" t="str">
        <f>IF(VLOOKUP(B41,'Evidenční listina'!A:G,4,0)=0,"",VLOOKUP(B41,'Evidenční listina'!A:G,4,0))</f>
        <v>x</v>
      </c>
      <c r="E41" s="114">
        <v>1</v>
      </c>
      <c r="F41" s="113">
        <v>2</v>
      </c>
      <c r="G41" s="113">
        <v>3</v>
      </c>
      <c r="H41" s="113">
        <v>3</v>
      </c>
      <c r="I41" s="113">
        <v>2</v>
      </c>
      <c r="J41" s="113">
        <v>3</v>
      </c>
      <c r="K41" s="113">
        <v>1</v>
      </c>
      <c r="L41" s="113"/>
      <c r="M41" s="113"/>
      <c r="N41" s="115"/>
      <c r="O41" s="120">
        <f>(E41*10)+(F41*9)+(G41*8)+(H41*7)+(I41*6)+(J41*5)+(K41*4)+(L41*3)+(M41*2)+(N41*1)</f>
        <v>104</v>
      </c>
      <c r="P41" s="117">
        <f>SUM(E41:N41)</f>
        <v>15</v>
      </c>
    </row>
    <row r="42" spans="1:17" ht="15.75" x14ac:dyDescent="0.25">
      <c r="A42" s="45">
        <v>31</v>
      </c>
      <c r="B42" s="123">
        <v>14</v>
      </c>
      <c r="C42" s="124" t="str">
        <f>VLOOKUP(B42,'Evidenční listina'!A:B,2,0)</f>
        <v>Lonk Antonín</v>
      </c>
      <c r="D42" s="68" t="str">
        <f>IF(VLOOKUP(B42,'Evidenční listina'!A:G,4,0)=0,"",VLOOKUP(B42,'Evidenční listina'!A:G,4,0))</f>
        <v/>
      </c>
      <c r="E42" s="125">
        <v>0</v>
      </c>
      <c r="F42" s="124">
        <v>2</v>
      </c>
      <c r="G42" s="124">
        <v>4</v>
      </c>
      <c r="H42" s="124">
        <v>1</v>
      </c>
      <c r="I42" s="124">
        <v>6</v>
      </c>
      <c r="J42" s="124">
        <v>2</v>
      </c>
      <c r="K42" s="124"/>
      <c r="L42" s="124"/>
      <c r="M42" s="124"/>
      <c r="N42" s="126"/>
      <c r="O42" s="127">
        <f>(E42*10)+(F42*9)+(G42*8)+(H42*7)+(I42*6)+(J42*5)+(K42*4)+(L42*3)+(M42*2)+(N42*1)</f>
        <v>103</v>
      </c>
      <c r="P42" s="116">
        <f>SUM(E42:N42)</f>
        <v>15</v>
      </c>
    </row>
    <row r="43" spans="1:17" ht="15.75" x14ac:dyDescent="0.25">
      <c r="A43" s="92">
        <v>32</v>
      </c>
      <c r="B43" s="112">
        <v>40</v>
      </c>
      <c r="C43" s="113" t="str">
        <f>VLOOKUP(B43,'Evidenční listina'!A:B,2,0)</f>
        <v>Winkler Rudolf</v>
      </c>
      <c r="D43" s="95" t="str">
        <f>IF(VLOOKUP(B43,'Evidenční listina'!A:G,4,0)=0,"",VLOOKUP(B43,'Evidenční listina'!A:G,4,0))</f>
        <v/>
      </c>
      <c r="E43" s="114">
        <v>0</v>
      </c>
      <c r="F43" s="113">
        <v>3</v>
      </c>
      <c r="G43" s="113">
        <v>3</v>
      </c>
      <c r="H43" s="113">
        <v>3</v>
      </c>
      <c r="I43" s="113">
        <v>1</v>
      </c>
      <c r="J43" s="113">
        <v>0</v>
      </c>
      <c r="K43" s="113">
        <v>0</v>
      </c>
      <c r="L43" s="113">
        <v>2</v>
      </c>
      <c r="M43" s="113">
        <v>3</v>
      </c>
      <c r="N43" s="115"/>
      <c r="O43" s="120">
        <f>(E43*10)+(F43*9)+(G43*8)+(H43*7)+(I43*6)+(J43*5)+(K43*4)+(L43*3)+(M43*2)+(N43*1)</f>
        <v>90</v>
      </c>
      <c r="P43" s="117">
        <f>SUM(E43:N43)</f>
        <v>15</v>
      </c>
    </row>
    <row r="44" spans="1:17" ht="15.75" x14ac:dyDescent="0.25">
      <c r="A44" s="45">
        <v>33</v>
      </c>
      <c r="B44" s="123">
        <v>3</v>
      </c>
      <c r="C44" s="124" t="str">
        <f>VLOOKUP(B44,'Evidenční listina'!A:B,2,0)</f>
        <v>Cink Libor</v>
      </c>
      <c r="D44" s="68" t="str">
        <f>IF(VLOOKUP(B44,'Evidenční listina'!A:G,4,0)=0,"",VLOOKUP(B44,'Evidenční listina'!A:G,4,0))</f>
        <v/>
      </c>
      <c r="E44" s="125">
        <v>0</v>
      </c>
      <c r="F44" s="124">
        <v>2</v>
      </c>
      <c r="G44" s="124">
        <v>1</v>
      </c>
      <c r="H44" s="124">
        <v>3</v>
      </c>
      <c r="I44" s="124">
        <v>1</v>
      </c>
      <c r="J44" s="124">
        <v>2</v>
      </c>
      <c r="K44" s="124"/>
      <c r="L44" s="124"/>
      <c r="M44" s="124"/>
      <c r="N44" s="126"/>
      <c r="O44" s="127">
        <f>(E44*10)+(F44*9)+(G44*8)+(H44*7)+(I44*6)+(J44*5)+(K44*4)+(L44*3)+(M44*2)+(N44*1)</f>
        <v>63</v>
      </c>
      <c r="P44" s="116">
        <f>SUM(E44:N44)</f>
        <v>9</v>
      </c>
    </row>
    <row r="45" spans="1:17" ht="15.75" x14ac:dyDescent="0.25">
      <c r="A45" s="92">
        <v>34</v>
      </c>
      <c r="B45" s="112">
        <v>22</v>
      </c>
      <c r="C45" s="113" t="str">
        <f>VLOOKUP(B45,'Evidenční listina'!A:B,2,0)</f>
        <v>Čermáková Michaela</v>
      </c>
      <c r="D45" s="95" t="str">
        <f>IF(VLOOKUP(B45,'Evidenční listina'!A:G,4,0)=0,"",VLOOKUP(B45,'Evidenční listina'!A:G,4,0))</f>
        <v/>
      </c>
      <c r="E45" s="114">
        <v>0</v>
      </c>
      <c r="F45" s="113">
        <v>0</v>
      </c>
      <c r="G45" s="113">
        <v>1</v>
      </c>
      <c r="H45" s="113">
        <v>2</v>
      </c>
      <c r="I45" s="113">
        <v>0</v>
      </c>
      <c r="J45" s="113">
        <v>3</v>
      </c>
      <c r="K45" s="113">
        <v>2</v>
      </c>
      <c r="L45" s="113">
        <v>2</v>
      </c>
      <c r="M45" s="113">
        <v>1</v>
      </c>
      <c r="N45" s="115">
        <v>2</v>
      </c>
      <c r="O45" s="120">
        <f>(E45*10)+(F45*9)+(G45*8)+(H45*7)+(I45*6)+(J45*5)+(K45*4)+(L45*3)+(M45*2)+(N45*1)</f>
        <v>55</v>
      </c>
      <c r="P45" s="117">
        <f>SUM(E45:N45)</f>
        <v>13</v>
      </c>
    </row>
    <row r="46" spans="1:17" ht="16.5" thickBot="1" x14ac:dyDescent="0.3">
      <c r="A46" s="144">
        <v>35</v>
      </c>
      <c r="B46" s="145">
        <v>9</v>
      </c>
      <c r="C46" s="146" t="str">
        <f>VLOOKUP(B46,'Evidenční listina'!A:B,2,0)</f>
        <v>Bastl Tomáš</v>
      </c>
      <c r="D46" s="147" t="str">
        <f>IF(VLOOKUP(B46,'Evidenční listina'!A:G,4,0)=0,"",VLOOKUP(B46,'Evidenční listina'!A:G,4,0))</f>
        <v>x</v>
      </c>
      <c r="E46" s="148">
        <v>0</v>
      </c>
      <c r="F46" s="146">
        <v>0</v>
      </c>
      <c r="G46" s="146">
        <v>1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9">
        <v>2</v>
      </c>
      <c r="O46" s="150">
        <f>(E46*10)+(F46*9)+(G46*8)+(H46*7)+(I46*6)+(J46*5)+(K46*4)+(L46*3)+(M46*2)+(N46*1)</f>
        <v>10</v>
      </c>
      <c r="P46" s="118">
        <f>SUM(E46:N46)</f>
        <v>3</v>
      </c>
    </row>
    <row r="47" spans="1:17" ht="15.75" x14ac:dyDescent="0.25">
      <c r="A47" s="5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7"/>
      <c r="P47" s="26"/>
      <c r="Q47" s="17"/>
    </row>
    <row r="48" spans="1:17" ht="15.75" x14ac:dyDescent="0.25">
      <c r="A48" s="5"/>
      <c r="B48" s="1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"/>
      <c r="P48" s="26"/>
      <c r="Q48" s="17"/>
    </row>
    <row r="49" spans="1:17" ht="15.75" x14ac:dyDescent="0.25">
      <c r="A49" s="5"/>
      <c r="B49" s="1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7"/>
      <c r="P49" s="26"/>
      <c r="Q49" s="17"/>
    </row>
    <row r="50" spans="1:17" ht="15.75" x14ac:dyDescent="0.25">
      <c r="A50" s="5"/>
      <c r="B50" s="1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7"/>
      <c r="P50" s="26"/>
      <c r="Q50" s="17"/>
    </row>
    <row r="51" spans="1:17" ht="15.75" x14ac:dyDescent="0.25">
      <c r="A51" s="5"/>
      <c r="B51" s="1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7"/>
      <c r="P51" s="26"/>
      <c r="Q51" s="17"/>
    </row>
    <row r="52" spans="1:17" ht="15.75" x14ac:dyDescent="0.25">
      <c r="A52" s="5"/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7"/>
      <c r="P52" s="26"/>
      <c r="Q52" s="17"/>
    </row>
    <row r="53" spans="1:17" ht="15.75" x14ac:dyDescent="0.25">
      <c r="A53" s="5"/>
      <c r="B53" s="1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7"/>
      <c r="P53" s="26"/>
      <c r="Q53" s="17"/>
    </row>
    <row r="54" spans="1:17" ht="15.75" x14ac:dyDescent="0.25">
      <c r="A54" s="5"/>
      <c r="B54" s="1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7"/>
      <c r="P54" s="26"/>
      <c r="Q54" s="17"/>
    </row>
    <row r="55" spans="1:17" ht="15.75" x14ac:dyDescent="0.25">
      <c r="A55" s="5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7"/>
      <c r="P55" s="26"/>
      <c r="Q55" s="17"/>
    </row>
    <row r="56" spans="1:17" ht="15.75" x14ac:dyDescent="0.25">
      <c r="A56" s="5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7"/>
      <c r="P56" s="26"/>
      <c r="Q56" s="17"/>
    </row>
    <row r="57" spans="1:17" ht="15.75" x14ac:dyDescent="0.25">
      <c r="A57" s="5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7"/>
      <c r="P57" s="26"/>
      <c r="Q57" s="17"/>
    </row>
    <row r="58" spans="1:17" ht="15.75" x14ac:dyDescent="0.25">
      <c r="A58" s="5"/>
      <c r="B58" s="1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7"/>
      <c r="P58" s="26"/>
      <c r="Q58" s="17"/>
    </row>
    <row r="59" spans="1:17" ht="15.75" x14ac:dyDescent="0.25">
      <c r="A59" s="5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7"/>
      <c r="P59" s="26"/>
      <c r="Q59" s="17"/>
    </row>
    <row r="60" spans="1:17" ht="15.75" x14ac:dyDescent="0.25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7"/>
      <c r="P60" s="26"/>
      <c r="Q60" s="17"/>
    </row>
    <row r="61" spans="1:17" ht="15.75" x14ac:dyDescent="0.25">
      <c r="A61" s="5"/>
      <c r="B61" s="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7"/>
      <c r="P61" s="26"/>
      <c r="Q61" s="17"/>
    </row>
    <row r="62" spans="1:17" ht="15.75" x14ac:dyDescent="0.25">
      <c r="A62" s="5"/>
      <c r="B62" s="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7"/>
      <c r="P62" s="26"/>
      <c r="Q62" s="17"/>
    </row>
    <row r="63" spans="1:17" ht="15.75" x14ac:dyDescent="0.25">
      <c r="A63" s="5"/>
      <c r="B63" s="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7"/>
      <c r="P63" s="26"/>
      <c r="Q63" s="17"/>
    </row>
    <row r="64" spans="1:17" ht="15.75" x14ac:dyDescent="0.25">
      <c r="A64" s="5"/>
      <c r="B64" s="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7"/>
      <c r="P64" s="26"/>
      <c r="Q64" s="17"/>
    </row>
    <row r="65" spans="1:17" ht="15.75" x14ac:dyDescent="0.25">
      <c r="A65" s="5"/>
      <c r="B65" s="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7"/>
      <c r="P65" s="26"/>
      <c r="Q65" s="17"/>
    </row>
    <row r="66" spans="1:17" ht="15.75" x14ac:dyDescent="0.25">
      <c r="A66" s="5"/>
      <c r="B66" s="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26"/>
      <c r="Q66" s="17"/>
    </row>
    <row r="67" spans="1:17" ht="15.75" x14ac:dyDescent="0.25">
      <c r="A67" s="5"/>
      <c r="B67" s="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7"/>
      <c r="P67" s="26"/>
      <c r="Q67" s="17"/>
    </row>
    <row r="68" spans="1:17" ht="15.75" x14ac:dyDescent="0.25">
      <c r="A68" s="5"/>
      <c r="B68" s="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7"/>
      <c r="P68" s="26"/>
      <c r="Q68" s="17"/>
    </row>
    <row r="69" spans="1:17" ht="15.75" x14ac:dyDescent="0.25">
      <c r="A69" s="5"/>
      <c r="B69" s="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7"/>
      <c r="P69" s="26"/>
      <c r="Q69" s="17"/>
    </row>
    <row r="70" spans="1:17" ht="15.75" x14ac:dyDescent="0.25">
      <c r="A70" s="5"/>
      <c r="B70" s="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7"/>
      <c r="P70" s="26"/>
      <c r="Q70" s="17"/>
    </row>
    <row r="71" spans="1:17" ht="15.75" x14ac:dyDescent="0.25">
      <c r="A71" s="5"/>
      <c r="B71" s="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7"/>
      <c r="P71" s="26"/>
      <c r="Q71" s="17"/>
    </row>
    <row r="72" spans="1:17" ht="15.75" x14ac:dyDescent="0.25">
      <c r="A72" s="5"/>
      <c r="B72" s="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7"/>
      <c r="P72" s="26"/>
      <c r="Q72" s="17"/>
    </row>
    <row r="73" spans="1:17" ht="15.75" x14ac:dyDescent="0.25">
      <c r="A73" s="5"/>
      <c r="B73" s="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7"/>
      <c r="P73" s="26"/>
      <c r="Q73" s="17"/>
    </row>
    <row r="74" spans="1:17" ht="15.75" x14ac:dyDescent="0.25">
      <c r="A74" s="5"/>
      <c r="B74" s="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"/>
      <c r="P74" s="26"/>
      <c r="Q74" s="17"/>
    </row>
    <row r="75" spans="1:17" ht="15.75" x14ac:dyDescent="0.25">
      <c r="A75" s="5"/>
      <c r="B75" s="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"/>
      <c r="P75" s="26"/>
      <c r="Q75" s="17"/>
    </row>
    <row r="76" spans="1:17" ht="15.75" x14ac:dyDescent="0.25">
      <c r="A76" s="5"/>
      <c r="B76" s="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7"/>
      <c r="P76" s="26"/>
      <c r="Q76" s="17"/>
    </row>
    <row r="77" spans="1:17" ht="15.75" x14ac:dyDescent="0.25">
      <c r="A77" s="5"/>
      <c r="B77" s="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7"/>
      <c r="P77" s="26"/>
      <c r="Q77" s="17"/>
    </row>
    <row r="78" spans="1:17" ht="15.75" x14ac:dyDescent="0.25">
      <c r="A78" s="5"/>
      <c r="B78" s="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7"/>
      <c r="P78" s="26"/>
      <c r="Q78" s="17"/>
    </row>
    <row r="79" spans="1:17" ht="15.75" x14ac:dyDescent="0.25">
      <c r="A79" s="5"/>
      <c r="B79" s="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7"/>
      <c r="P79" s="26"/>
      <c r="Q79" s="17"/>
    </row>
    <row r="80" spans="1:17" ht="15.75" x14ac:dyDescent="0.25">
      <c r="A80" s="5"/>
      <c r="B80" s="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7"/>
      <c r="P80" s="26"/>
      <c r="Q80" s="17"/>
    </row>
    <row r="81" spans="1:17" ht="15.75" x14ac:dyDescent="0.25">
      <c r="A81" s="5"/>
      <c r="B81" s="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7"/>
      <c r="P81" s="26"/>
      <c r="Q81" s="17"/>
    </row>
    <row r="82" spans="1:17" ht="15.75" x14ac:dyDescent="0.25">
      <c r="A82" s="5"/>
      <c r="B82" s="5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7"/>
      <c r="P82" s="26"/>
      <c r="Q82" s="17"/>
    </row>
    <row r="83" spans="1:17" ht="15.75" x14ac:dyDescent="0.25">
      <c r="A83" s="5"/>
      <c r="B83" s="5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"/>
      <c r="P83" s="26"/>
      <c r="Q83" s="17"/>
    </row>
    <row r="84" spans="1:17" ht="15.75" x14ac:dyDescent="0.25">
      <c r="A84" s="5"/>
      <c r="B84" s="5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7"/>
      <c r="P84" s="26"/>
      <c r="Q84" s="17"/>
    </row>
    <row r="85" spans="1:17" ht="15.75" x14ac:dyDescent="0.25">
      <c r="A85" s="5"/>
      <c r="B85" s="5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7"/>
      <c r="P85" s="26"/>
      <c r="Q85" s="17"/>
    </row>
    <row r="86" spans="1:17" ht="15.75" x14ac:dyDescent="0.25">
      <c r="A86" s="5"/>
      <c r="B86" s="5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7"/>
      <c r="P86" s="26"/>
      <c r="Q86" s="17"/>
    </row>
    <row r="87" spans="1:17" ht="15.75" x14ac:dyDescent="0.25">
      <c r="A87" s="5"/>
      <c r="B87" s="5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7"/>
      <c r="P87" s="26"/>
      <c r="Q87" s="17"/>
    </row>
    <row r="88" spans="1:17" ht="15.75" x14ac:dyDescent="0.25">
      <c r="A88" s="5"/>
      <c r="B88" s="5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7"/>
      <c r="P88" s="26"/>
      <c r="Q88" s="17"/>
    </row>
    <row r="89" spans="1:17" ht="15.75" x14ac:dyDescent="0.25">
      <c r="A89" s="5"/>
      <c r="B89" s="5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7"/>
      <c r="P89" s="26"/>
      <c r="Q89" s="17"/>
    </row>
    <row r="90" spans="1:17" ht="15.75" x14ac:dyDescent="0.25">
      <c r="A90" s="5"/>
      <c r="B90" s="5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7"/>
      <c r="P90" s="26"/>
      <c r="Q90" s="17"/>
    </row>
    <row r="91" spans="1:17" ht="15.75" x14ac:dyDescent="0.25">
      <c r="A91" s="5"/>
      <c r="B91" s="5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7"/>
      <c r="P91" s="26"/>
      <c r="Q91" s="17"/>
    </row>
    <row r="92" spans="1:17" ht="15.75" x14ac:dyDescent="0.25">
      <c r="A92" s="5"/>
      <c r="B92" s="5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7"/>
      <c r="P92" s="26"/>
      <c r="Q92" s="17"/>
    </row>
    <row r="93" spans="1:17" ht="15.75" x14ac:dyDescent="0.25">
      <c r="A93" s="5"/>
      <c r="B93" s="5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7"/>
      <c r="P93" s="26"/>
      <c r="Q93" s="17"/>
    </row>
    <row r="94" spans="1:17" ht="15.75" x14ac:dyDescent="0.25">
      <c r="A94" s="5"/>
      <c r="B94" s="5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7"/>
      <c r="P94" s="26"/>
      <c r="Q94" s="17"/>
    </row>
    <row r="95" spans="1:17" ht="15.75" x14ac:dyDescent="0.25">
      <c r="A95" s="5"/>
      <c r="B95" s="5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7"/>
      <c r="P95" s="26"/>
      <c r="Q95" s="17"/>
    </row>
    <row r="96" spans="1:17" ht="15.75" x14ac:dyDescent="0.25">
      <c r="A96" s="5"/>
      <c r="B96" s="5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7"/>
      <c r="P96" s="26"/>
      <c r="Q96" s="17"/>
    </row>
    <row r="97" spans="1:17" ht="15.75" x14ac:dyDescent="0.25">
      <c r="A97" s="5"/>
      <c r="B97" s="5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7"/>
      <c r="P97" s="26"/>
      <c r="Q97" s="17"/>
    </row>
    <row r="98" spans="1:17" ht="15.75" x14ac:dyDescent="0.25">
      <c r="A98" s="5"/>
      <c r="B98" s="5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7"/>
      <c r="P98" s="26"/>
      <c r="Q98" s="17"/>
    </row>
    <row r="99" spans="1:17" ht="15.75" x14ac:dyDescent="0.25">
      <c r="A99" s="5"/>
      <c r="B99" s="5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7"/>
      <c r="P99" s="26"/>
      <c r="Q99" s="17"/>
    </row>
    <row r="100" spans="1:17" ht="15.75" x14ac:dyDescent="0.25">
      <c r="A100" s="5"/>
      <c r="B100" s="5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7"/>
      <c r="P100" s="26"/>
      <c r="Q100" s="17"/>
    </row>
    <row r="101" spans="1:17" ht="15.75" x14ac:dyDescent="0.25">
      <c r="A101" s="5"/>
      <c r="B101" s="5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7"/>
      <c r="P101" s="26"/>
      <c r="Q101" s="17"/>
    </row>
    <row r="102" spans="1:17" ht="15.75" x14ac:dyDescent="0.25">
      <c r="A102" s="5"/>
      <c r="B102" s="5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7"/>
      <c r="P102" s="26"/>
      <c r="Q102" s="17"/>
    </row>
    <row r="103" spans="1:17" ht="15.75" x14ac:dyDescent="0.25">
      <c r="A103" s="5"/>
      <c r="B103" s="5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7"/>
      <c r="P103" s="26"/>
      <c r="Q103" s="17"/>
    </row>
    <row r="104" spans="1:17" ht="15.75" x14ac:dyDescent="0.25">
      <c r="A104" s="5"/>
      <c r="B104" s="5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7"/>
      <c r="P104" s="26"/>
      <c r="Q104" s="17"/>
    </row>
    <row r="105" spans="1:17" ht="15.75" x14ac:dyDescent="0.25">
      <c r="A105" s="5"/>
      <c r="B105" s="5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7"/>
      <c r="P105" s="26"/>
      <c r="Q105" s="17"/>
    </row>
    <row r="106" spans="1:17" ht="15.75" x14ac:dyDescent="0.25">
      <c r="A106" s="5"/>
      <c r="B106" s="5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7"/>
      <c r="P106" s="26"/>
      <c r="Q106" s="17"/>
    </row>
    <row r="107" spans="1:17" ht="15.75" x14ac:dyDescent="0.25">
      <c r="A107" s="5"/>
      <c r="B107" s="5"/>
      <c r="C107" s="10"/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7"/>
      <c r="P107" s="26"/>
      <c r="Q107" s="17"/>
    </row>
    <row r="108" spans="1:17" ht="15.75" x14ac:dyDescent="0.25">
      <c r="A108" s="5"/>
      <c r="B108" s="5"/>
      <c r="C108" s="10"/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7"/>
      <c r="P108" s="26"/>
      <c r="Q108" s="17"/>
    </row>
    <row r="109" spans="1:17" ht="15.75" x14ac:dyDescent="0.25">
      <c r="A109" s="5"/>
      <c r="B109" s="5"/>
      <c r="C109" s="10"/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7"/>
      <c r="P109" s="26"/>
      <c r="Q109" s="17"/>
    </row>
    <row r="110" spans="1:17" ht="15.75" x14ac:dyDescent="0.25">
      <c r="A110" s="5"/>
      <c r="B110" s="5"/>
      <c r="C110" s="10"/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7"/>
      <c r="P110" s="26"/>
      <c r="Q110" s="17"/>
    </row>
    <row r="111" spans="1:17" ht="15.75" x14ac:dyDescent="0.25">
      <c r="A111" s="5"/>
      <c r="B111" s="5"/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7"/>
      <c r="P111" s="26"/>
      <c r="Q111" s="17"/>
    </row>
    <row r="112" spans="1:17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27"/>
      <c r="P112" s="27"/>
      <c r="Q112" s="17"/>
    </row>
  </sheetData>
  <autoFilter ref="B11:P111">
    <sortState ref="B12:P111">
      <sortCondition descending="1" ref="O11:O111"/>
    </sortState>
  </autoFilter>
  <sortState ref="A12:P46">
    <sortCondition descending="1" ref="O12:O46"/>
    <sortCondition descending="1" ref="E12:E46"/>
    <sortCondition descending="1" ref="F12:F46"/>
    <sortCondition descending="1" ref="G12:G46"/>
  </sortState>
  <mergeCells count="15">
    <mergeCell ref="D6:F6"/>
    <mergeCell ref="A7:C7"/>
    <mergeCell ref="D7:F7"/>
    <mergeCell ref="A8:C8"/>
    <mergeCell ref="D8:F8"/>
    <mergeCell ref="E10:N10"/>
    <mergeCell ref="A1:P1"/>
    <mergeCell ref="A2:P2"/>
    <mergeCell ref="A3:C3"/>
    <mergeCell ref="D3:F3"/>
    <mergeCell ref="A4:C4"/>
    <mergeCell ref="D4:F4"/>
    <mergeCell ref="A5:C5"/>
    <mergeCell ref="D5:F5"/>
    <mergeCell ref="A6:C6"/>
  </mergeCells>
  <pageMargins left="0.25" right="0.25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  <pageSetUpPr fitToPage="1"/>
  </sheetPr>
  <dimension ref="A1:S154"/>
  <sheetViews>
    <sheetView tabSelected="1" workbookViewId="0">
      <selection sqref="A1:K1"/>
    </sheetView>
  </sheetViews>
  <sheetFormatPr defaultRowHeight="15" x14ac:dyDescent="0.25"/>
  <cols>
    <col min="1" max="1" width="7.42578125" style="1" bestFit="1" customWidth="1"/>
    <col min="2" max="2" width="10.7109375" style="1" hidden="1" customWidth="1"/>
    <col min="3" max="3" width="19.5703125" style="1" bestFit="1" customWidth="1"/>
    <col min="4" max="4" width="6.5703125" style="1" bestFit="1" customWidth="1"/>
    <col min="5" max="5" width="10.5703125" style="1" bestFit="1" customWidth="1"/>
    <col min="6" max="6" width="12" style="1" bestFit="1" customWidth="1"/>
    <col min="7" max="7" width="10.5703125" style="1" bestFit="1" customWidth="1"/>
    <col min="8" max="8" width="12" style="1" bestFit="1" customWidth="1"/>
    <col min="9" max="9" width="10.5703125" style="1" bestFit="1" customWidth="1"/>
    <col min="10" max="10" width="12" style="1" bestFit="1" customWidth="1"/>
    <col min="11" max="11" width="12.5703125" style="1" bestFit="1" customWidth="1"/>
    <col min="12" max="16384" width="9.140625" style="1"/>
  </cols>
  <sheetData>
    <row r="1" spans="1:19" ht="61.5" x14ac:dyDescent="0.9">
      <c r="A1" s="66" t="s">
        <v>0</v>
      </c>
      <c r="B1" s="66"/>
      <c r="C1" s="67"/>
      <c r="D1" s="67"/>
      <c r="E1" s="67"/>
      <c r="F1" s="67"/>
      <c r="G1" s="67"/>
      <c r="H1" s="67"/>
      <c r="I1" s="67"/>
      <c r="J1" s="67"/>
      <c r="K1" s="67"/>
    </row>
    <row r="2" spans="1:19" ht="15.75" thickBot="1" x14ac:dyDescent="0.3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</row>
    <row r="3" spans="1:19" ht="18.75" x14ac:dyDescent="0.3">
      <c r="A3" s="53" t="s">
        <v>1</v>
      </c>
      <c r="B3" s="54"/>
      <c r="C3" s="55"/>
      <c r="D3" s="56" t="s">
        <v>2</v>
      </c>
      <c r="E3" s="56"/>
      <c r="F3" s="57"/>
      <c r="G3" s="3"/>
      <c r="H3" s="3"/>
      <c r="I3" s="3"/>
      <c r="J3" s="3"/>
      <c r="K3" s="3"/>
    </row>
    <row r="4" spans="1:19" ht="18.75" x14ac:dyDescent="0.3">
      <c r="A4" s="58" t="s">
        <v>3</v>
      </c>
      <c r="B4" s="28"/>
      <c r="C4" s="29"/>
      <c r="D4" s="33" t="s">
        <v>4</v>
      </c>
      <c r="E4" s="33"/>
      <c r="F4" s="59"/>
      <c r="G4" s="3"/>
      <c r="H4" s="3"/>
      <c r="I4" s="3"/>
      <c r="J4" s="3"/>
      <c r="K4" s="3"/>
    </row>
    <row r="5" spans="1:19" ht="18.75" x14ac:dyDescent="0.3">
      <c r="A5" s="58" t="s">
        <v>5</v>
      </c>
      <c r="B5" s="28"/>
      <c r="C5" s="29"/>
      <c r="D5" s="33" t="s">
        <v>6</v>
      </c>
      <c r="E5" s="33"/>
      <c r="F5" s="59"/>
      <c r="G5" s="3"/>
      <c r="H5" s="3"/>
      <c r="I5" s="3"/>
      <c r="J5" s="3"/>
      <c r="K5" s="3"/>
    </row>
    <row r="6" spans="1:19" ht="18.75" x14ac:dyDescent="0.3">
      <c r="A6" s="58" t="s">
        <v>7</v>
      </c>
      <c r="B6" s="28"/>
      <c r="C6" s="29"/>
      <c r="D6" s="34" t="s">
        <v>25</v>
      </c>
      <c r="E6" s="34"/>
      <c r="F6" s="60"/>
      <c r="G6" s="3"/>
      <c r="H6" s="3"/>
      <c r="I6" s="3"/>
      <c r="J6" s="3"/>
      <c r="K6" s="3"/>
    </row>
    <row r="7" spans="1:19" ht="18.75" x14ac:dyDescent="0.3">
      <c r="A7" s="58" t="s">
        <v>8</v>
      </c>
      <c r="B7" s="28"/>
      <c r="C7" s="29"/>
      <c r="D7" s="33" t="s">
        <v>9</v>
      </c>
      <c r="E7" s="33"/>
      <c r="F7" s="59"/>
      <c r="G7" s="3"/>
      <c r="H7" s="3"/>
      <c r="I7" s="3"/>
      <c r="J7" s="3"/>
      <c r="K7" s="3"/>
    </row>
    <row r="8" spans="1:19" ht="19.5" thickBot="1" x14ac:dyDescent="0.35">
      <c r="A8" s="61" t="s">
        <v>10</v>
      </c>
      <c r="B8" s="62"/>
      <c r="C8" s="63"/>
      <c r="D8" s="64" t="s">
        <v>27</v>
      </c>
      <c r="E8" s="64"/>
      <c r="F8" s="65"/>
    </row>
    <row r="9" spans="1:19" ht="19.5" thickBot="1" x14ac:dyDescent="0.35">
      <c r="A9" s="30"/>
      <c r="B9" s="30"/>
      <c r="C9" s="30"/>
      <c r="D9" s="31"/>
      <c r="E9" s="31"/>
      <c r="F9" s="31"/>
      <c r="G9" s="32"/>
      <c r="H9" s="32"/>
      <c r="I9" s="32"/>
      <c r="J9" s="32"/>
      <c r="K9" s="32"/>
    </row>
    <row r="10" spans="1:19" ht="18.75" x14ac:dyDescent="0.3">
      <c r="A10" s="44" t="s">
        <v>13</v>
      </c>
      <c r="B10" s="35"/>
      <c r="C10" s="43" t="s">
        <v>14</v>
      </c>
      <c r="D10" s="43" t="s">
        <v>109</v>
      </c>
      <c r="E10" s="74" t="s">
        <v>31</v>
      </c>
      <c r="F10" s="75"/>
      <c r="G10" s="36" t="s">
        <v>19</v>
      </c>
      <c r="H10" s="36"/>
      <c r="I10" s="88" t="s">
        <v>18</v>
      </c>
      <c r="J10" s="89"/>
      <c r="K10" s="82"/>
    </row>
    <row r="11" spans="1:19" ht="32.25" thickBot="1" x14ac:dyDescent="0.3">
      <c r="A11" s="49"/>
      <c r="B11" s="50" t="s">
        <v>20</v>
      </c>
      <c r="C11" s="51"/>
      <c r="D11" s="51"/>
      <c r="E11" s="76" t="s">
        <v>110</v>
      </c>
      <c r="F11" s="77" t="s">
        <v>111</v>
      </c>
      <c r="G11" s="52" t="s">
        <v>110</v>
      </c>
      <c r="H11" s="52" t="s">
        <v>111</v>
      </c>
      <c r="I11" s="90" t="s">
        <v>110</v>
      </c>
      <c r="J11" s="91" t="s">
        <v>111</v>
      </c>
      <c r="K11" s="83" t="s">
        <v>15</v>
      </c>
      <c r="R11" s="1" t="s">
        <v>96</v>
      </c>
      <c r="S11" s="1" t="s">
        <v>97</v>
      </c>
    </row>
    <row r="12" spans="1:19" ht="15.75" x14ac:dyDescent="0.25">
      <c r="A12" s="45">
        <v>1</v>
      </c>
      <c r="B12" s="46">
        <v>12</v>
      </c>
      <c r="C12" s="47" t="str">
        <f>VLOOKUP(B12,'Evidenční listina'!A:G,2,0)</f>
        <v>Molek Vlastimil</v>
      </c>
      <c r="D12" s="68" t="str">
        <f>IF(VLOOKUP(B12,'Evidenční listina'!A:G,4,0)=0,"",VLOOKUP(B12,'Evidenční listina'!A:G,4,0))</f>
        <v/>
      </c>
      <c r="E12" s="78">
        <f>IFERROR(VLOOKUP($B12,PiVo!$B:$P,14,0),0)</f>
        <v>131</v>
      </c>
      <c r="F12" s="48">
        <f>IFERROR(INDEX(PiVo!$A:$A,MATCH($B12,PiVo!$B:$B,0)),0)</f>
        <v>8</v>
      </c>
      <c r="G12" s="71">
        <f>IFERROR(VLOOKUP($B12,PuSa!$B:$P,14,0),0)</f>
        <v>141</v>
      </c>
      <c r="H12" s="68">
        <f>IFERROR(INDEX(PuSa!$A:$A,MATCH($B12,PuSa!$B:$B,0)),0)</f>
        <v>1</v>
      </c>
      <c r="I12" s="78">
        <f>IFERROR(VLOOKUP($B12,PuOp!$B:$P,14,0),0)</f>
        <v>146</v>
      </c>
      <c r="J12" s="48">
        <f>IFERROR(INDEX(PuOp!$A:$A,MATCH($B12,PuOp!$B:$B,0)),0)</f>
        <v>1</v>
      </c>
      <c r="K12" s="84">
        <f>E12+G12+I12</f>
        <v>418</v>
      </c>
      <c r="P12" s="1" t="s">
        <v>95</v>
      </c>
      <c r="Q12" s="1" t="s">
        <v>28</v>
      </c>
      <c r="R12" s="1">
        <f>COUNTA(PiVo!C12:C1048576)</f>
        <v>41</v>
      </c>
      <c r="S12" s="1">
        <f>COUNTA('Evidenční listina'!E4:E138)</f>
        <v>41</v>
      </c>
    </row>
    <row r="13" spans="1:19" ht="15.75" x14ac:dyDescent="0.25">
      <c r="A13" s="92">
        <v>2</v>
      </c>
      <c r="B13" s="93">
        <v>30</v>
      </c>
      <c r="C13" s="94" t="str">
        <f>VLOOKUP(B13,'Evidenční listina'!A:G,2,0)</f>
        <v>Vaněrek Josef</v>
      </c>
      <c r="D13" s="95" t="str">
        <f>IF(VLOOKUP(B13,'Evidenční listina'!A:G,4,0)=0,"",VLOOKUP(B13,'Evidenční listina'!A:G,4,0))</f>
        <v/>
      </c>
      <c r="E13" s="96">
        <f>IFERROR(VLOOKUP($B13,PiVo!$B:$P,14,0),0)</f>
        <v>135</v>
      </c>
      <c r="F13" s="97">
        <f>IFERROR(INDEX(PiVo!$A:$A,MATCH($B13,PiVo!$B:$B,0)),0)</f>
        <v>1</v>
      </c>
      <c r="G13" s="98">
        <f>IFERROR(VLOOKUP($B13,PuSa!$B:$P,14,0),0)</f>
        <v>134</v>
      </c>
      <c r="H13" s="95">
        <f>IFERROR(INDEX(PuSa!$A:$A,MATCH($B13,PuSa!$B:$B,0)),0)</f>
        <v>3</v>
      </c>
      <c r="I13" s="96">
        <f>IFERROR(VLOOKUP($B13,PuOp!$B:$P,14,0),0)</f>
        <v>138</v>
      </c>
      <c r="J13" s="97">
        <f>IFERROR(INDEX(PuOp!$A:$A,MATCH($B13,PuOp!$B:$B,0)),0)</f>
        <v>2</v>
      </c>
      <c r="K13" s="99">
        <f>E13+G13+I13</f>
        <v>407</v>
      </c>
      <c r="P13" s="1" t="s">
        <v>95</v>
      </c>
      <c r="Q13" s="1" t="s">
        <v>30</v>
      </c>
      <c r="R13" s="1">
        <f>COUNTA(PuSa!C12:C1048576)</f>
        <v>39</v>
      </c>
      <c r="S13" s="1">
        <f>COUNTA('Evidenční listina'!F4:F138)</f>
        <v>39</v>
      </c>
    </row>
    <row r="14" spans="1:19" ht="15.75" x14ac:dyDescent="0.25">
      <c r="A14" s="37">
        <v>3</v>
      </c>
      <c r="B14" s="23">
        <v>32</v>
      </c>
      <c r="C14" s="24" t="str">
        <f>VLOOKUP(B14,'Evidenční listina'!A:G,2,0)</f>
        <v>Entler Tomáš</v>
      </c>
      <c r="D14" s="69" t="str">
        <f>IF(VLOOKUP(B14,'Evidenční listina'!A:G,4,0)=0,"",VLOOKUP(B14,'Evidenční listina'!A:G,4,0))</f>
        <v/>
      </c>
      <c r="E14" s="79">
        <f>IFERROR(VLOOKUP($B14,PiVo!$B:$P,14,0),0)</f>
        <v>126</v>
      </c>
      <c r="F14" s="38">
        <f>IFERROR(INDEX(PiVo!$A:$A,MATCH($B14,PiVo!$B:$B,0)),0)</f>
        <v>10</v>
      </c>
      <c r="G14" s="72">
        <f>IFERROR(VLOOKUP($B14,PuSa!$B:$P,14,0),0)</f>
        <v>137</v>
      </c>
      <c r="H14" s="69">
        <f>IFERROR(INDEX(PuSa!$A:$A,MATCH($B14,PuSa!$B:$B,0)),0)</f>
        <v>2</v>
      </c>
      <c r="I14" s="79">
        <f>IFERROR(VLOOKUP($B14,PuOp!$B:$P,14,0),0)</f>
        <v>134</v>
      </c>
      <c r="J14" s="38">
        <f>IFERROR(INDEX(PuOp!$A:$A,MATCH($B14,PuOp!$B:$B,0)),0)</f>
        <v>6</v>
      </c>
      <c r="K14" s="85">
        <f>E14+G14+I14</f>
        <v>397</v>
      </c>
      <c r="P14" s="1" t="s">
        <v>95</v>
      </c>
      <c r="Q14" s="1" t="s">
        <v>29</v>
      </c>
      <c r="R14" s="1">
        <f>COUNTA(PuOp!C12:C1048576)</f>
        <v>35</v>
      </c>
      <c r="S14" s="1">
        <f>COUNTA('Evidenční listina'!G4:G138)</f>
        <v>35</v>
      </c>
    </row>
    <row r="15" spans="1:19" ht="15.75" x14ac:dyDescent="0.25">
      <c r="A15" s="92">
        <v>4</v>
      </c>
      <c r="B15" s="93">
        <v>43</v>
      </c>
      <c r="C15" s="94" t="str">
        <f>VLOOKUP(B15,'Evidenční listina'!A:G,2,0)</f>
        <v>Arnhof Christoph</v>
      </c>
      <c r="D15" s="95" t="str">
        <f>IF(VLOOKUP(B15,'Evidenční listina'!A:G,4,0)=0,"",VLOOKUP(B15,'Evidenční listina'!A:G,4,0))</f>
        <v/>
      </c>
      <c r="E15" s="96">
        <f>IFERROR(VLOOKUP($B15,PiVo!$B:$P,14,0),0)</f>
        <v>135</v>
      </c>
      <c r="F15" s="97">
        <f>IFERROR(INDEX(PiVo!$A:$A,MATCH($B15,PiVo!$B:$B,0)),0)</f>
        <v>4</v>
      </c>
      <c r="G15" s="98">
        <f>IFERROR(VLOOKUP($B15,PuSa!$B:$P,14,0),0)</f>
        <v>123</v>
      </c>
      <c r="H15" s="95">
        <f>IFERROR(INDEX(PuSa!$A:$A,MATCH($B15,PuSa!$B:$B,0)),0)</f>
        <v>19</v>
      </c>
      <c r="I15" s="96">
        <f>IFERROR(VLOOKUP($B15,PuOp!$B:$P,14,0),0)</f>
        <v>136</v>
      </c>
      <c r="J15" s="97">
        <f>IFERROR(INDEX(PuOp!$A:$A,MATCH($B15,PuOp!$B:$B,0)),0)</f>
        <v>3</v>
      </c>
      <c r="K15" s="99">
        <f>E15+G15+I15</f>
        <v>394</v>
      </c>
    </row>
    <row r="16" spans="1:19" ht="15.75" x14ac:dyDescent="0.25">
      <c r="A16" s="37">
        <v>5</v>
      </c>
      <c r="B16" s="23">
        <v>19</v>
      </c>
      <c r="C16" s="24" t="str">
        <f>VLOOKUP(B16,'Evidenční listina'!A:G,2,0)</f>
        <v>Matyšek František</v>
      </c>
      <c r="D16" s="69" t="str">
        <f>IF(VLOOKUP(B16,'Evidenční listina'!A:G,4,0)=0,"",VLOOKUP(B16,'Evidenční listina'!A:G,4,0))</f>
        <v>x</v>
      </c>
      <c r="E16" s="80">
        <f>IFERROR(VLOOKUP($B16,PiVo!$B:$P,14,0),0)</f>
        <v>134.1</v>
      </c>
      <c r="F16" s="38">
        <f>IFERROR(INDEX(PiVo!$A:$A,MATCH($B16,PiVo!$B:$B,0)),0)</f>
        <v>5</v>
      </c>
      <c r="G16" s="72">
        <f>IFERROR(VLOOKUP($B16,PuSa!$B:$P,14,0),0)</f>
        <v>126</v>
      </c>
      <c r="H16" s="69">
        <f>IFERROR(INDEX(PuSa!$A:$A,MATCH($B16,PuSa!$B:$B,0)),0)</f>
        <v>12</v>
      </c>
      <c r="I16" s="79">
        <f>IFERROR(VLOOKUP($B16,PuOp!$B:$P,14,0),0)</f>
        <v>133</v>
      </c>
      <c r="J16" s="38">
        <f>IFERROR(INDEX(PuOp!$A:$A,MATCH($B16,PuOp!$B:$B,0)),0)</f>
        <v>10</v>
      </c>
      <c r="K16" s="86">
        <f>E16+G16+I16</f>
        <v>393.1</v>
      </c>
    </row>
    <row r="17" spans="1:11" ht="15.75" x14ac:dyDescent="0.25">
      <c r="A17" s="92">
        <v>6</v>
      </c>
      <c r="B17" s="93">
        <v>27</v>
      </c>
      <c r="C17" s="94" t="str">
        <f>VLOOKUP(B17,'Evidenční listina'!A:G,2,0)</f>
        <v>Kovář Aleš</v>
      </c>
      <c r="D17" s="95" t="str">
        <f>IF(VLOOKUP(B17,'Evidenční listina'!A:G,4,0)=0,"",VLOOKUP(B17,'Evidenční listina'!A:G,4,0))</f>
        <v/>
      </c>
      <c r="E17" s="96">
        <f>IFERROR(VLOOKUP($B17,PiVo!$B:$P,14,0),0)</f>
        <v>121</v>
      </c>
      <c r="F17" s="97">
        <f>IFERROR(INDEX(PiVo!$A:$A,MATCH($B17,PiVo!$B:$B,0)),0)</f>
        <v>14</v>
      </c>
      <c r="G17" s="98">
        <f>IFERROR(VLOOKUP($B17,PuSa!$B:$P,14,0),0)</f>
        <v>133</v>
      </c>
      <c r="H17" s="95">
        <f>IFERROR(INDEX(PuSa!$A:$A,MATCH($B17,PuSa!$B:$B,0)),0)</f>
        <v>4</v>
      </c>
      <c r="I17" s="96">
        <f>IFERROR(VLOOKUP($B17,PuOp!$B:$P,14,0),0)</f>
        <v>134</v>
      </c>
      <c r="J17" s="97">
        <f>IFERROR(INDEX(PuOp!$A:$A,MATCH($B17,PuOp!$B:$B,0)),0)</f>
        <v>5</v>
      </c>
      <c r="K17" s="99">
        <f>E17+G17+I17</f>
        <v>388</v>
      </c>
    </row>
    <row r="18" spans="1:11" ht="15.75" x14ac:dyDescent="0.25">
      <c r="A18" s="37">
        <v>7</v>
      </c>
      <c r="B18" s="23">
        <v>28</v>
      </c>
      <c r="C18" s="24" t="str">
        <f>VLOOKUP(B18,'Evidenční listina'!A:G,2,0)</f>
        <v>Kosina Josef</v>
      </c>
      <c r="D18" s="69" t="str">
        <f>IF(VLOOKUP(B18,'Evidenční listina'!A:G,4,0)=0,"",VLOOKUP(B18,'Evidenční listina'!A:G,4,0))</f>
        <v/>
      </c>
      <c r="E18" s="79">
        <f>IFERROR(VLOOKUP($B18,PiVo!$B:$P,14,0),0)</f>
        <v>122</v>
      </c>
      <c r="F18" s="38">
        <f>IFERROR(INDEX(PiVo!$A:$A,MATCH($B18,PiVo!$B:$B,0)),0)</f>
        <v>13</v>
      </c>
      <c r="G18" s="72">
        <f>IFERROR(VLOOKUP($B18,PuSa!$B:$P,14,0),0)</f>
        <v>130</v>
      </c>
      <c r="H18" s="69">
        <f>IFERROR(INDEX(PuSa!$A:$A,MATCH($B18,PuSa!$B:$B,0)),0)</f>
        <v>7</v>
      </c>
      <c r="I18" s="79">
        <f>IFERROR(VLOOKUP($B18,PuOp!$B:$P,14,0),0)</f>
        <v>133</v>
      </c>
      <c r="J18" s="38">
        <f>IFERROR(INDEX(PuOp!$A:$A,MATCH($B18,PuOp!$B:$B,0)),0)</f>
        <v>8</v>
      </c>
      <c r="K18" s="85">
        <f>E18+G18+I18</f>
        <v>385</v>
      </c>
    </row>
    <row r="19" spans="1:11" ht="15.75" x14ac:dyDescent="0.25">
      <c r="A19" s="92">
        <v>8</v>
      </c>
      <c r="B19" s="93">
        <v>8</v>
      </c>
      <c r="C19" s="94" t="str">
        <f>VLOOKUP(B19,'Evidenční listina'!A:G,2,0)</f>
        <v>Bina Karel</v>
      </c>
      <c r="D19" s="95" t="str">
        <f>IF(VLOOKUP(B19,'Evidenční listina'!A:G,4,0)=0,"",VLOOKUP(B19,'Evidenční listina'!A:G,4,0))</f>
        <v/>
      </c>
      <c r="E19" s="96">
        <f>IFERROR(VLOOKUP($B19,PiVo!$B:$P,14,0),0)</f>
        <v>132</v>
      </c>
      <c r="F19" s="97">
        <f>IFERROR(INDEX(PiVo!$A:$A,MATCH($B19,PiVo!$B:$B,0)),0)</f>
        <v>7</v>
      </c>
      <c r="G19" s="98">
        <f>IFERROR(VLOOKUP($B19,PuSa!$B:$P,14,0),0)</f>
        <v>131</v>
      </c>
      <c r="H19" s="95">
        <f>IFERROR(INDEX(PuSa!$A:$A,MATCH($B19,PuSa!$B:$B,0)),0)</f>
        <v>6</v>
      </c>
      <c r="I19" s="96">
        <f>IFERROR(VLOOKUP($B19,PuOp!$B:$P,14,0),0)</f>
        <v>118</v>
      </c>
      <c r="J19" s="97">
        <f>IFERROR(INDEX(PuOp!$A:$A,MATCH($B19,PuOp!$B:$B,0)),0)</f>
        <v>22</v>
      </c>
      <c r="K19" s="99">
        <f>E19+G19+I19</f>
        <v>381</v>
      </c>
    </row>
    <row r="20" spans="1:11" ht="15.75" x14ac:dyDescent="0.25">
      <c r="A20" s="37">
        <v>9</v>
      </c>
      <c r="B20" s="23">
        <v>38</v>
      </c>
      <c r="C20" s="24" t="str">
        <f>VLOOKUP(B20,'Evidenční listina'!A:G,2,0)</f>
        <v>Břínek Milan</v>
      </c>
      <c r="D20" s="69" t="str">
        <f>IF(VLOOKUP(B20,'Evidenční listina'!A:G,4,0)=0,"",VLOOKUP(B20,'Evidenční listina'!A:G,4,0))</f>
        <v/>
      </c>
      <c r="E20" s="79">
        <f>IFERROR(VLOOKUP($B20,PiVo!$B:$P,14,0),0)</f>
        <v>123</v>
      </c>
      <c r="F20" s="38">
        <f>IFERROR(INDEX(PiVo!$A:$A,MATCH($B20,PiVo!$B:$B,0)),0)</f>
        <v>12</v>
      </c>
      <c r="G20" s="72">
        <f>IFERROR(VLOOKUP($B20,PuSa!$B:$P,14,0),0)</f>
        <v>125</v>
      </c>
      <c r="H20" s="69">
        <f>IFERROR(INDEX(PuSa!$A:$A,MATCH($B20,PuSa!$B:$B,0)),0)</f>
        <v>14</v>
      </c>
      <c r="I20" s="79">
        <f>IFERROR(VLOOKUP($B20,PuOp!$B:$P,14,0),0)</f>
        <v>133</v>
      </c>
      <c r="J20" s="38">
        <f>IFERROR(INDEX(PuOp!$A:$A,MATCH($B20,PuOp!$B:$B,0)),0)</f>
        <v>9</v>
      </c>
      <c r="K20" s="85">
        <f>E20+G20+I20</f>
        <v>381</v>
      </c>
    </row>
    <row r="21" spans="1:11" ht="15.75" x14ac:dyDescent="0.25">
      <c r="A21" s="92">
        <v>10</v>
      </c>
      <c r="B21" s="93">
        <v>42</v>
      </c>
      <c r="C21" s="94" t="str">
        <f>VLOOKUP(B21,'Evidenční listina'!A:G,2,0)</f>
        <v>Woytaček Michael</v>
      </c>
      <c r="D21" s="95" t="str">
        <f>IF(VLOOKUP(B21,'Evidenční listina'!A:G,4,0)=0,"",VLOOKUP(B21,'Evidenční listina'!A:G,4,0))</f>
        <v/>
      </c>
      <c r="E21" s="96">
        <f>IFERROR(VLOOKUP($B21,PiVo!$B:$P,14,0),0)</f>
        <v>135</v>
      </c>
      <c r="F21" s="97">
        <f>IFERROR(INDEX(PiVo!$A:$A,MATCH($B21,PiVo!$B:$B,0)),0)</f>
        <v>3</v>
      </c>
      <c r="G21" s="98">
        <f>IFERROR(VLOOKUP($B21,PuSa!$B:$P,14,0),0)</f>
        <v>123</v>
      </c>
      <c r="H21" s="95">
        <f>IFERROR(INDEX(PuSa!$A:$A,MATCH($B21,PuSa!$B:$B,0)),0)</f>
        <v>21</v>
      </c>
      <c r="I21" s="96">
        <f>IFERROR(VLOOKUP($B21,PuOp!$B:$P,14,0),0)</f>
        <v>122</v>
      </c>
      <c r="J21" s="97">
        <f>IFERROR(INDEX(PuOp!$A:$A,MATCH($B21,PuOp!$B:$B,0)),0)</f>
        <v>16</v>
      </c>
      <c r="K21" s="99">
        <f>E21+G21+I21</f>
        <v>380</v>
      </c>
    </row>
    <row r="22" spans="1:11" ht="15.75" x14ac:dyDescent="0.25">
      <c r="A22" s="37">
        <v>11</v>
      </c>
      <c r="B22" s="23">
        <v>33</v>
      </c>
      <c r="C22" s="24" t="str">
        <f>VLOOKUP(B22,'Evidenční listina'!A:G,2,0)</f>
        <v>Boreš Jiří</v>
      </c>
      <c r="D22" s="69" t="str">
        <f>IF(VLOOKUP(B22,'Evidenční listina'!A:G,4,0)=0,"",VLOOKUP(B22,'Evidenční listina'!A:G,4,0))</f>
        <v/>
      </c>
      <c r="E22" s="79">
        <f>IFERROR(VLOOKUP($B22,PiVo!$B:$P,14,0),0)</f>
        <v>118</v>
      </c>
      <c r="F22" s="38">
        <f>IFERROR(INDEX(PiVo!$A:$A,MATCH($B22,PiVo!$B:$B,0)),0)</f>
        <v>15</v>
      </c>
      <c r="G22" s="72">
        <f>IFERROR(VLOOKUP($B22,PuSa!$B:$P,14,0),0)</f>
        <v>124</v>
      </c>
      <c r="H22" s="69">
        <f>IFERROR(INDEX(PuSa!$A:$A,MATCH($B22,PuSa!$B:$B,0)),0)</f>
        <v>17</v>
      </c>
      <c r="I22" s="79">
        <f>IFERROR(VLOOKUP($B22,PuOp!$B:$P,14,0),0)</f>
        <v>134</v>
      </c>
      <c r="J22" s="38">
        <f>IFERROR(INDEX(PuOp!$A:$A,MATCH($B22,PuOp!$B:$B,0)),0)</f>
        <v>7</v>
      </c>
      <c r="K22" s="85">
        <f>E22+G22+I22</f>
        <v>376</v>
      </c>
    </row>
    <row r="23" spans="1:11" ht="15.75" x14ac:dyDescent="0.25">
      <c r="A23" s="92">
        <v>12</v>
      </c>
      <c r="B23" s="93">
        <v>7</v>
      </c>
      <c r="C23" s="94" t="str">
        <f>VLOOKUP(B23,'Evidenční listina'!A:G,2,0)</f>
        <v>Zmoray Dušan</v>
      </c>
      <c r="D23" s="95" t="str">
        <f>IF(VLOOKUP(B23,'Evidenční listina'!A:G,4,0)=0,"",VLOOKUP(B23,'Evidenční listina'!A:G,4,0))</f>
        <v>x</v>
      </c>
      <c r="E23" s="96">
        <f>IFERROR(VLOOKUP($B23,PiVo!$B:$P,14,0),0)</f>
        <v>113</v>
      </c>
      <c r="F23" s="97">
        <f>IFERROR(INDEX(PiVo!$A:$A,MATCH($B23,PiVo!$B:$B,0)),0)</f>
        <v>19</v>
      </c>
      <c r="G23" s="98">
        <f>IFERROR(VLOOKUP($B23,PuSa!$B:$P,14,0),0)</f>
        <v>131</v>
      </c>
      <c r="H23" s="95">
        <f>IFERROR(INDEX(PuSa!$A:$A,MATCH($B23,PuSa!$B:$B,0)),0)</f>
        <v>5</v>
      </c>
      <c r="I23" s="96">
        <f>IFERROR(VLOOKUP($B23,PuOp!$B:$P,14,0),0)</f>
        <v>132</v>
      </c>
      <c r="J23" s="97">
        <f>IFERROR(INDEX(PuOp!$A:$A,MATCH($B23,PuOp!$B:$B,0)),0)</f>
        <v>11</v>
      </c>
      <c r="K23" s="99">
        <f>E23+G23+I23</f>
        <v>376</v>
      </c>
    </row>
    <row r="24" spans="1:11" ht="15.75" x14ac:dyDescent="0.25">
      <c r="A24" s="37">
        <v>13</v>
      </c>
      <c r="B24" s="23">
        <v>10</v>
      </c>
      <c r="C24" s="24" t="str">
        <f>VLOOKUP(B24,'Evidenční listina'!A:G,2,0)</f>
        <v>Šulc David</v>
      </c>
      <c r="D24" s="69" t="str">
        <f>IF(VLOOKUP(B24,'Evidenční listina'!A:G,4,0)=0,"",VLOOKUP(B24,'Evidenční listina'!A:G,4,0))</f>
        <v/>
      </c>
      <c r="E24" s="79">
        <f>IFERROR(VLOOKUP($B24,PiVo!$B:$P,14,0),0)</f>
        <v>124</v>
      </c>
      <c r="F24" s="38">
        <f>IFERROR(INDEX(PiVo!$A:$A,MATCH($B24,PiVo!$B:$B,0)),0)</f>
        <v>11</v>
      </c>
      <c r="G24" s="72">
        <f>IFERROR(VLOOKUP($B24,PuSa!$B:$P,14,0),0)</f>
        <v>123</v>
      </c>
      <c r="H24" s="69">
        <f>IFERROR(INDEX(PuSa!$A:$A,MATCH($B24,PuSa!$B:$B,0)),0)</f>
        <v>18</v>
      </c>
      <c r="I24" s="79">
        <f>IFERROR(VLOOKUP($B24,PuOp!$B:$P,14,0),0)</f>
        <v>128</v>
      </c>
      <c r="J24" s="38">
        <f>IFERROR(INDEX(PuOp!$A:$A,MATCH($B24,PuOp!$B:$B,0)),0)</f>
        <v>13</v>
      </c>
      <c r="K24" s="85">
        <f>E24+G24+I24</f>
        <v>375</v>
      </c>
    </row>
    <row r="25" spans="1:11" ht="15.75" x14ac:dyDescent="0.25">
      <c r="A25" s="92">
        <v>14</v>
      </c>
      <c r="B25" s="93">
        <v>13</v>
      </c>
      <c r="C25" s="94" t="str">
        <f>VLOOKUP(B25,'Evidenční listina'!A:G,2,0)</f>
        <v>Pevný Marek</v>
      </c>
      <c r="D25" s="95" t="str">
        <f>IF(VLOOKUP(B25,'Evidenční listina'!A:G,4,0)=0,"",VLOOKUP(B25,'Evidenční listina'!A:G,4,0))</f>
        <v/>
      </c>
      <c r="E25" s="96">
        <f>IFERROR(VLOOKUP($B25,PiVo!$B:$P,14,0),0)</f>
        <v>111</v>
      </c>
      <c r="F25" s="97">
        <f>IFERROR(INDEX(PiVo!$A:$A,MATCH($B25,PiVo!$B:$B,0)),0)</f>
        <v>22</v>
      </c>
      <c r="G25" s="98">
        <f>IFERROR(VLOOKUP($B25,PuSa!$B:$P,14,0),0)</f>
        <v>128</v>
      </c>
      <c r="H25" s="95">
        <f>IFERROR(INDEX(PuSa!$A:$A,MATCH($B25,PuSa!$B:$B,0)),0)</f>
        <v>8</v>
      </c>
      <c r="I25" s="96">
        <f>IFERROR(VLOOKUP($B25,PuOp!$B:$P,14,0),0)</f>
        <v>134</v>
      </c>
      <c r="J25" s="97">
        <f>IFERROR(INDEX(PuOp!$A:$A,MATCH($B25,PuOp!$B:$B,0)),0)</f>
        <v>4</v>
      </c>
      <c r="K25" s="99">
        <f>E25+G25+I25</f>
        <v>373</v>
      </c>
    </row>
    <row r="26" spans="1:11" ht="15.75" x14ac:dyDescent="0.25">
      <c r="A26" s="37">
        <v>15</v>
      </c>
      <c r="B26" s="23">
        <v>6</v>
      </c>
      <c r="C26" s="24" t="str">
        <f>VLOOKUP(B26,'Evidenční listina'!A:G,2,0)</f>
        <v>Dušánek Karel</v>
      </c>
      <c r="D26" s="69" t="str">
        <f>IF(VLOOKUP(B26,'Evidenční listina'!A:G,4,0)=0,"",VLOOKUP(B26,'Evidenční listina'!A:G,4,0))</f>
        <v/>
      </c>
      <c r="E26" s="79">
        <f>IFERROR(VLOOKUP($B26,PiVo!$B:$P,14,0),0)</f>
        <v>101</v>
      </c>
      <c r="F26" s="38">
        <f>IFERROR(INDEX(PiVo!$A:$A,MATCH($B26,PiVo!$B:$B,0)),0)</f>
        <v>27</v>
      </c>
      <c r="G26" s="72">
        <f>IFERROR(VLOOKUP($B26,PuSa!$B:$P,14,0),0)</f>
        <v>118</v>
      </c>
      <c r="H26" s="69">
        <f>IFERROR(INDEX(PuSa!$A:$A,MATCH($B26,PuSa!$B:$B,0)),0)</f>
        <v>24</v>
      </c>
      <c r="I26" s="79">
        <f>IFERROR(VLOOKUP($B26,PuOp!$B:$P,14,0),0)</f>
        <v>130</v>
      </c>
      <c r="J26" s="38">
        <f>IFERROR(INDEX(PuOp!$A:$A,MATCH($B26,PuOp!$B:$B,0)),0)</f>
        <v>12</v>
      </c>
      <c r="K26" s="85">
        <f>E26+G26+I26</f>
        <v>349</v>
      </c>
    </row>
    <row r="27" spans="1:11" ht="15.75" x14ac:dyDescent="0.25">
      <c r="A27" s="92">
        <v>16</v>
      </c>
      <c r="B27" s="93">
        <v>21</v>
      </c>
      <c r="C27" s="94" t="str">
        <f>VLOOKUP(B27,'Evidenční listina'!A:G,2,0)</f>
        <v>Čermák Jiří</v>
      </c>
      <c r="D27" s="95" t="str">
        <f>IF(VLOOKUP(B27,'Evidenční listina'!A:G,4,0)=0,"",VLOOKUP(B27,'Evidenční listina'!A:G,4,0))</f>
        <v>x</v>
      </c>
      <c r="E27" s="96">
        <f>IFERROR(VLOOKUP($B27,PiVo!$B:$P,14,0),0)</f>
        <v>131</v>
      </c>
      <c r="F27" s="97">
        <f>IFERROR(INDEX(PiVo!$A:$A,MATCH($B27,PiVo!$B:$B,0)),0)</f>
        <v>9</v>
      </c>
      <c r="G27" s="98">
        <f>IFERROR(VLOOKUP($B27,PuSa!$B:$P,14,0),0)</f>
        <v>96</v>
      </c>
      <c r="H27" s="95">
        <f>IFERROR(INDEX(PuSa!$A:$A,MATCH($B27,PuSa!$B:$B,0)),0)</f>
        <v>34</v>
      </c>
      <c r="I27" s="96">
        <f>IFERROR(VLOOKUP($B27,PuOp!$B:$P,14,0),0)</f>
        <v>120</v>
      </c>
      <c r="J27" s="97">
        <f>IFERROR(INDEX(PuOp!$A:$A,MATCH($B27,PuOp!$B:$B,0)),0)</f>
        <v>19</v>
      </c>
      <c r="K27" s="99">
        <f>E27+G27+I27</f>
        <v>347</v>
      </c>
    </row>
    <row r="28" spans="1:11" ht="15.75" x14ac:dyDescent="0.25">
      <c r="A28" s="37">
        <v>17</v>
      </c>
      <c r="B28" s="23">
        <v>23</v>
      </c>
      <c r="C28" s="24" t="str">
        <f>VLOOKUP(B28,'Evidenční listina'!A:G,2,0)</f>
        <v>Jordánek Václav</v>
      </c>
      <c r="D28" s="69" t="str">
        <f>IF(VLOOKUP(B28,'Evidenční listina'!A:G,4,0)=0,"",VLOOKUP(B28,'Evidenční listina'!A:G,4,0))</f>
        <v/>
      </c>
      <c r="E28" s="79">
        <f>IFERROR(VLOOKUP($B28,PiVo!$B:$P,14,0),0)</f>
        <v>116</v>
      </c>
      <c r="F28" s="38">
        <f>IFERROR(INDEX(PiVo!$A:$A,MATCH($B28,PiVo!$B:$B,0)),0)</f>
        <v>17</v>
      </c>
      <c r="G28" s="72">
        <f>IFERROR(VLOOKUP($B28,PuSa!$B:$P,14,0),0)</f>
        <v>111</v>
      </c>
      <c r="H28" s="69">
        <f>IFERROR(INDEX(PuSa!$A:$A,MATCH($B28,PuSa!$B:$B,0)),0)</f>
        <v>30</v>
      </c>
      <c r="I28" s="79">
        <f>IFERROR(VLOOKUP($B28,PuOp!$B:$P,14,0),0)</f>
        <v>118.1</v>
      </c>
      <c r="J28" s="38">
        <f>IFERROR(INDEX(PuOp!$A:$A,MATCH($B28,PuOp!$B:$B,0)),0)</f>
        <v>21</v>
      </c>
      <c r="K28" s="85">
        <f>E28+G28+I28</f>
        <v>345.1</v>
      </c>
    </row>
    <row r="29" spans="1:11" ht="15.75" x14ac:dyDescent="0.25">
      <c r="A29" s="92">
        <v>18</v>
      </c>
      <c r="B29" s="93">
        <v>26</v>
      </c>
      <c r="C29" s="94" t="str">
        <f>VLOOKUP(B29,'Evidenční listina'!A:G,2,0)</f>
        <v>Přichystal František</v>
      </c>
      <c r="D29" s="95" t="str">
        <f>IF(VLOOKUP(B29,'Evidenční listina'!A:G,4,0)=0,"",VLOOKUP(B29,'Evidenční listina'!A:G,4,0))</f>
        <v/>
      </c>
      <c r="E29" s="96">
        <f>IFERROR(VLOOKUP($B29,PiVo!$B:$P,14,0),0)</f>
        <v>94</v>
      </c>
      <c r="F29" s="97">
        <f>IFERROR(INDEX(PiVo!$A:$A,MATCH($B29,PiVo!$B:$B,0)),0)</f>
        <v>32</v>
      </c>
      <c r="G29" s="98">
        <f>IFERROR(VLOOKUP($B29,PuSa!$B:$P,14,0),0)</f>
        <v>117</v>
      </c>
      <c r="H29" s="95">
        <f>IFERROR(INDEX(PuSa!$A:$A,MATCH($B29,PuSa!$B:$B,0)),0)</f>
        <v>23</v>
      </c>
      <c r="I29" s="96">
        <f>IFERROR(VLOOKUP($B29,PuOp!$B:$P,14,0),0)</f>
        <v>126</v>
      </c>
      <c r="J29" s="97">
        <f>IFERROR(INDEX(PuOp!$A:$A,MATCH($B29,PuOp!$B:$B,0)),0)</f>
        <v>14</v>
      </c>
      <c r="K29" s="99">
        <f>E29+G29+I29</f>
        <v>337</v>
      </c>
    </row>
    <row r="30" spans="1:11" ht="15.75" x14ac:dyDescent="0.25">
      <c r="A30" s="37">
        <v>19</v>
      </c>
      <c r="B30" s="23">
        <v>39</v>
      </c>
      <c r="C30" s="24" t="str">
        <f>VLOOKUP(B30,'Evidenční listina'!A:G,2,0)</f>
        <v>Bogner Wolfgang</v>
      </c>
      <c r="D30" s="69" t="str">
        <f>IF(VLOOKUP(B30,'Evidenční listina'!A:G,4,0)=0,"",VLOOKUP(B30,'Evidenční listina'!A:G,4,0))</f>
        <v/>
      </c>
      <c r="E30" s="79">
        <f>IFERROR(VLOOKUP($B30,PiVo!$B:$P,14,0),0)</f>
        <v>89</v>
      </c>
      <c r="F30" s="38">
        <f>IFERROR(INDEX(PiVo!$A:$A,MATCH($B30,PiVo!$B:$B,0)),0)</f>
        <v>33</v>
      </c>
      <c r="G30" s="72">
        <f>IFERROR(VLOOKUP($B30,PuSa!$B:$P,14,0),0)</f>
        <v>128</v>
      </c>
      <c r="H30" s="69">
        <f>IFERROR(INDEX(PuSa!$A:$A,MATCH($B30,PuSa!$B:$B,0)),0)</f>
        <v>9</v>
      </c>
      <c r="I30" s="79">
        <f>IFERROR(VLOOKUP($B30,PuOp!$B:$P,14,0),0)</f>
        <v>120</v>
      </c>
      <c r="J30" s="38">
        <f>IFERROR(INDEX(PuOp!$A:$A,MATCH($B30,PuOp!$B:$B,0)),0)</f>
        <v>20</v>
      </c>
      <c r="K30" s="85">
        <f>E30+G30+I30</f>
        <v>337</v>
      </c>
    </row>
    <row r="31" spans="1:11" ht="15.75" x14ac:dyDescent="0.25">
      <c r="A31" s="92">
        <v>20</v>
      </c>
      <c r="B31" s="93">
        <v>5</v>
      </c>
      <c r="C31" s="94" t="str">
        <f>VLOOKUP(B31,'Evidenční listina'!A:G,2,0)</f>
        <v>Nečas Otakar</v>
      </c>
      <c r="D31" s="95" t="str">
        <f>IF(VLOOKUP(B31,'Evidenční listina'!A:G,4,0)=0,"",VLOOKUP(B31,'Evidenční listina'!A:G,4,0))</f>
        <v>x</v>
      </c>
      <c r="E31" s="96">
        <f>IFERROR(VLOOKUP($B31,PiVo!$B:$P,14,0),0)</f>
        <v>97</v>
      </c>
      <c r="F31" s="97">
        <f>IFERROR(INDEX(PiVo!$A:$A,MATCH($B31,PiVo!$B:$B,0)),0)</f>
        <v>31</v>
      </c>
      <c r="G31" s="98">
        <f>IFERROR(VLOOKUP($B31,PuSa!$B:$P,14,0),0)</f>
        <v>126</v>
      </c>
      <c r="H31" s="95">
        <f>IFERROR(INDEX(PuSa!$A:$A,MATCH($B31,PuSa!$B:$B,0)),0)</f>
        <v>11</v>
      </c>
      <c r="I31" s="96">
        <f>IFERROR(VLOOKUP($B31,PuOp!$B:$P,14,0),0)</f>
        <v>109</v>
      </c>
      <c r="J31" s="97">
        <f>IFERROR(INDEX(PuOp!$A:$A,MATCH($B31,PuOp!$B:$B,0)),0)</f>
        <v>28</v>
      </c>
      <c r="K31" s="99">
        <f>E31+G31+I31</f>
        <v>332</v>
      </c>
    </row>
    <row r="32" spans="1:11" ht="15.75" x14ac:dyDescent="0.25">
      <c r="A32" s="37">
        <v>21</v>
      </c>
      <c r="B32" s="23">
        <v>18</v>
      </c>
      <c r="C32" s="24" t="str">
        <f>VLOOKUP(B32,'Evidenční listina'!A:G,2,0)</f>
        <v>Sychra Stanislav</v>
      </c>
      <c r="D32" s="69" t="str">
        <f>IF(VLOOKUP(B32,'Evidenční listina'!A:G,4,0)=0,"",VLOOKUP(B32,'Evidenční listina'!A:G,4,0))</f>
        <v>x</v>
      </c>
      <c r="E32" s="79">
        <f>IFERROR(VLOOKUP($B32,PiVo!$B:$P,14,0),0)</f>
        <v>111</v>
      </c>
      <c r="F32" s="38">
        <f>IFERROR(INDEX(PiVo!$A:$A,MATCH($B32,PiVo!$B:$B,0)),0)</f>
        <v>23</v>
      </c>
      <c r="G32" s="72">
        <f>IFERROR(VLOOKUP($B32,PuSa!$B:$P,14,0),0)</f>
        <v>98</v>
      </c>
      <c r="H32" s="69">
        <f>IFERROR(INDEX(PuSa!$A:$A,MATCH($B32,PuSa!$B:$B,0)),0)</f>
        <v>31</v>
      </c>
      <c r="I32" s="79">
        <f>IFERROR(VLOOKUP($B32,PuOp!$B:$P,14,0),0)</f>
        <v>120</v>
      </c>
      <c r="J32" s="38">
        <f>IFERROR(INDEX(PuOp!$A:$A,MATCH($B32,PuOp!$B:$B,0)),0)</f>
        <v>18</v>
      </c>
      <c r="K32" s="85">
        <f>E32+G32+I32</f>
        <v>329</v>
      </c>
    </row>
    <row r="33" spans="1:11" ht="15.75" x14ac:dyDescent="0.25">
      <c r="A33" s="92">
        <v>22</v>
      </c>
      <c r="B33" s="93">
        <v>41</v>
      </c>
      <c r="C33" s="94" t="str">
        <f>VLOOKUP(B33,'Evidenční listina'!A:G,2,0)</f>
        <v>Klawatsch Josef</v>
      </c>
      <c r="D33" s="95" t="str">
        <f>IF(VLOOKUP(B33,'Evidenční listina'!A:G,4,0)=0,"",VLOOKUP(B33,'Evidenční listina'!A:G,4,0))</f>
        <v/>
      </c>
      <c r="E33" s="96">
        <f>IFERROR(VLOOKUP($B33,PiVo!$B:$P,14,0),0)</f>
        <v>109</v>
      </c>
      <c r="F33" s="97">
        <f>IFERROR(INDEX(PiVo!$A:$A,MATCH($B33,PiVo!$B:$B,0)),0)</f>
        <v>26</v>
      </c>
      <c r="G33" s="98">
        <f>IFERROR(VLOOKUP($B33,PuSa!$B:$P,14,0),0)</f>
        <v>92</v>
      </c>
      <c r="H33" s="95">
        <f>IFERROR(INDEX(PuSa!$A:$A,MATCH($B33,PuSa!$B:$B,0)),0)</f>
        <v>35</v>
      </c>
      <c r="I33" s="96">
        <f>IFERROR(VLOOKUP($B33,PuOp!$B:$P,14,0),0)</f>
        <v>121</v>
      </c>
      <c r="J33" s="97">
        <f>IFERROR(INDEX(PuOp!$A:$A,MATCH($B33,PuOp!$B:$B,0)),0)</f>
        <v>17</v>
      </c>
      <c r="K33" s="99">
        <f>E33+G33+I33</f>
        <v>322</v>
      </c>
    </row>
    <row r="34" spans="1:11" ht="15.75" x14ac:dyDescent="0.25">
      <c r="A34" s="37">
        <v>23</v>
      </c>
      <c r="B34" s="23">
        <v>40</v>
      </c>
      <c r="C34" s="24" t="str">
        <f>VLOOKUP(B34,'Evidenční listina'!A:G,2,0)</f>
        <v>Winkler Rudolf</v>
      </c>
      <c r="D34" s="69" t="str">
        <f>IF(VLOOKUP(B34,'Evidenční listina'!A:G,4,0)=0,"",VLOOKUP(B34,'Evidenční listina'!A:G,4,0))</f>
        <v/>
      </c>
      <c r="E34" s="79">
        <f>IFERROR(VLOOKUP($B34,PiVo!$B:$P,14,0),0)</f>
        <v>135</v>
      </c>
      <c r="F34" s="38">
        <f>IFERROR(INDEX(PiVo!$A:$A,MATCH($B34,PiVo!$B:$B,0)),0)</f>
        <v>2</v>
      </c>
      <c r="G34" s="72">
        <f>IFERROR(VLOOKUP($B34,PuSa!$B:$P,14,0),0)</f>
        <v>87</v>
      </c>
      <c r="H34" s="69">
        <f>IFERROR(INDEX(PuSa!$A:$A,MATCH($B34,PuSa!$B:$B,0)),0)</f>
        <v>36</v>
      </c>
      <c r="I34" s="79">
        <f>IFERROR(VLOOKUP($B34,PuOp!$B:$P,14,0),0)</f>
        <v>90</v>
      </c>
      <c r="J34" s="38">
        <f>IFERROR(INDEX(PuOp!$A:$A,MATCH($B34,PuOp!$B:$B,0)),0)</f>
        <v>32</v>
      </c>
      <c r="K34" s="85">
        <f>E34+G34+I34</f>
        <v>312</v>
      </c>
    </row>
    <row r="35" spans="1:11" ht="15.75" x14ac:dyDescent="0.25">
      <c r="A35" s="92">
        <v>24</v>
      </c>
      <c r="B35" s="93">
        <v>36</v>
      </c>
      <c r="C35" s="94" t="str">
        <f>VLOOKUP(B35,'Evidenční listina'!A:G,2,0)</f>
        <v>Adámek Vladimír</v>
      </c>
      <c r="D35" s="95" t="str">
        <f>IF(VLOOKUP(B35,'Evidenční listina'!A:G,4,0)=0,"",VLOOKUP(B35,'Evidenční listina'!A:G,4,0))</f>
        <v>x</v>
      </c>
      <c r="E35" s="96">
        <f>IFERROR(VLOOKUP($B35,PiVo!$B:$P,14,0),0)</f>
        <v>98</v>
      </c>
      <c r="F35" s="97">
        <f>IFERROR(INDEX(PiVo!$A:$A,MATCH($B35,PiVo!$B:$B,0)),0)</f>
        <v>30</v>
      </c>
      <c r="G35" s="98">
        <f>IFERROR(VLOOKUP($B35,PuSa!$B:$P,14,0),0)</f>
        <v>97</v>
      </c>
      <c r="H35" s="95">
        <f>IFERROR(INDEX(PuSa!$A:$A,MATCH($B35,PuSa!$B:$B,0)),0)</f>
        <v>33</v>
      </c>
      <c r="I35" s="96">
        <f>IFERROR(VLOOKUP($B35,PuOp!$B:$P,14,0),0)</f>
        <v>114</v>
      </c>
      <c r="J35" s="97">
        <f>IFERROR(INDEX(PuOp!$A:$A,MATCH($B35,PuOp!$B:$B,0)),0)</f>
        <v>25</v>
      </c>
      <c r="K35" s="99">
        <f>E35+G35+I35</f>
        <v>309</v>
      </c>
    </row>
    <row r="36" spans="1:11" ht="15.75" x14ac:dyDescent="0.25">
      <c r="A36" s="37">
        <v>25</v>
      </c>
      <c r="B36" s="23">
        <v>14</v>
      </c>
      <c r="C36" s="24" t="str">
        <f>VLOOKUP(B36,'Evidenční listina'!A:G,2,0)</f>
        <v>Lonk Antonín</v>
      </c>
      <c r="D36" s="69" t="str">
        <f>IF(VLOOKUP(B36,'Evidenční listina'!A:G,4,0)=0,"",VLOOKUP(B36,'Evidenční listina'!A:G,4,0))</f>
        <v/>
      </c>
      <c r="E36" s="79">
        <f>IFERROR(VLOOKUP($B36,PiVo!$B:$P,14,0),0)</f>
        <v>76</v>
      </c>
      <c r="F36" s="38">
        <f>IFERROR(INDEX(PiVo!$A:$A,MATCH($B36,PiVo!$B:$B,0)),0)</f>
        <v>34</v>
      </c>
      <c r="G36" s="72">
        <f>IFERROR(VLOOKUP($B36,PuSa!$B:$P,14,0),0)</f>
        <v>124</v>
      </c>
      <c r="H36" s="69">
        <f>IFERROR(INDEX(PuSa!$A:$A,MATCH($B36,PuSa!$B:$B,0)),0)</f>
        <v>15</v>
      </c>
      <c r="I36" s="79">
        <f>IFERROR(VLOOKUP($B36,PuOp!$B:$P,14,0),0)</f>
        <v>103</v>
      </c>
      <c r="J36" s="38">
        <f>IFERROR(INDEX(PuOp!$A:$A,MATCH($B36,PuOp!$B:$B,0)),0)</f>
        <v>31</v>
      </c>
      <c r="K36" s="85">
        <f>E36+G36+I36</f>
        <v>303</v>
      </c>
    </row>
    <row r="37" spans="1:11" ht="15.75" x14ac:dyDescent="0.25">
      <c r="A37" s="92">
        <v>26</v>
      </c>
      <c r="B37" s="93">
        <v>17</v>
      </c>
      <c r="C37" s="94" t="str">
        <f>VLOOKUP(B37,'Evidenční listina'!A:G,2,0)</f>
        <v>Dvořák Jan</v>
      </c>
      <c r="D37" s="95" t="str">
        <f>IF(VLOOKUP(B37,'Evidenční listina'!A:G,4,0)=0,"",VLOOKUP(B37,'Evidenční listina'!A:G,4,0))</f>
        <v/>
      </c>
      <c r="E37" s="96">
        <f>IFERROR(VLOOKUP($B37,PiVo!$B:$P,14,0),0)</f>
        <v>76</v>
      </c>
      <c r="F37" s="97">
        <f>IFERROR(INDEX(PiVo!$A:$A,MATCH($B37,PiVo!$B:$B,0)),0)</f>
        <v>35</v>
      </c>
      <c r="G37" s="98">
        <f>IFERROR(VLOOKUP($B37,PuSa!$B:$P,14,0),0)</f>
        <v>112</v>
      </c>
      <c r="H37" s="95">
        <f>IFERROR(INDEX(PuSa!$A:$A,MATCH($B37,PuSa!$B:$B,0)),0)</f>
        <v>29</v>
      </c>
      <c r="I37" s="96">
        <f>IFERROR(VLOOKUP($B37,PuOp!$B:$P,14,0),0)</f>
        <v>113</v>
      </c>
      <c r="J37" s="97">
        <f>IFERROR(INDEX(PuOp!$A:$A,MATCH($B37,PuOp!$B:$B,0)),0)</f>
        <v>26</v>
      </c>
      <c r="K37" s="99">
        <f>E37+G37+I37</f>
        <v>301</v>
      </c>
    </row>
    <row r="38" spans="1:11" ht="15.75" x14ac:dyDescent="0.25">
      <c r="A38" s="37">
        <v>27</v>
      </c>
      <c r="B38" s="23">
        <v>15</v>
      </c>
      <c r="C38" s="24" t="str">
        <f>VLOOKUP(B38,'Evidenční listina'!A:G,2,0)</f>
        <v>Machač Jiří</v>
      </c>
      <c r="D38" s="69" t="str">
        <f>IF(VLOOKUP(B38,'Evidenční listina'!A:G,4,0)=0,"",VLOOKUP(B38,'Evidenční listina'!A:G,4,0))</f>
        <v/>
      </c>
      <c r="E38" s="79">
        <f>IFERROR(VLOOKUP($B38,PiVo!$B:$P,14,0),0)</f>
        <v>63</v>
      </c>
      <c r="F38" s="38">
        <f>IFERROR(INDEX(PiVo!$A:$A,MATCH($B38,PiVo!$B:$B,0)),0)</f>
        <v>36</v>
      </c>
      <c r="G38" s="72">
        <f>IFERROR(VLOOKUP($B38,PuSa!$B:$P,14,0),0)</f>
        <v>117</v>
      </c>
      <c r="H38" s="69">
        <f>IFERROR(INDEX(PuSa!$A:$A,MATCH($B38,PuSa!$B:$B,0)),0)</f>
        <v>26</v>
      </c>
      <c r="I38" s="79">
        <f>IFERROR(VLOOKUP($B38,PuOp!$B:$P,14,0),0)</f>
        <v>114</v>
      </c>
      <c r="J38" s="38">
        <f>IFERROR(INDEX(PuOp!$A:$A,MATCH($B38,PuOp!$B:$B,0)),0)</f>
        <v>24</v>
      </c>
      <c r="K38" s="85">
        <f>E38+G38+I38</f>
        <v>294</v>
      </c>
    </row>
    <row r="39" spans="1:11" ht="15.75" x14ac:dyDescent="0.25">
      <c r="A39" s="92">
        <v>28</v>
      </c>
      <c r="B39" s="93">
        <v>16</v>
      </c>
      <c r="C39" s="94" t="str">
        <f>VLOOKUP(B39,'Evidenční listina'!A:G,2,0)</f>
        <v>Korchanik Štefan</v>
      </c>
      <c r="D39" s="95" t="str">
        <f>IF(VLOOKUP(B39,'Evidenční listina'!A:G,4,0)=0,"",VLOOKUP(B39,'Evidenční listina'!A:G,4,0))</f>
        <v/>
      </c>
      <c r="E39" s="96">
        <f>IFERROR(VLOOKUP($B39,PiVo!$B:$P,14,0),0)</f>
        <v>43</v>
      </c>
      <c r="F39" s="97">
        <f>IFERROR(INDEX(PiVo!$A:$A,MATCH($B39,PiVo!$B:$B,0)),0)</f>
        <v>39</v>
      </c>
      <c r="G39" s="98">
        <f>IFERROR(VLOOKUP($B39,PuSa!$B:$P,14,0),0)</f>
        <v>124</v>
      </c>
      <c r="H39" s="95">
        <f>IFERROR(INDEX(PuSa!$A:$A,MATCH($B39,PuSa!$B:$B,0)),0)</f>
        <v>16</v>
      </c>
      <c r="I39" s="96">
        <f>IFERROR(VLOOKUP($B39,PuOp!$B:$P,14,0),0)</f>
        <v>115</v>
      </c>
      <c r="J39" s="97">
        <f>IFERROR(INDEX(PuOp!$A:$A,MATCH($B39,PuOp!$B:$B,0)),0)</f>
        <v>23</v>
      </c>
      <c r="K39" s="99">
        <f>E39+G39+I39</f>
        <v>282</v>
      </c>
    </row>
    <row r="40" spans="1:11" ht="15.75" x14ac:dyDescent="0.25">
      <c r="A40" s="37">
        <v>29</v>
      </c>
      <c r="B40" s="23">
        <v>31</v>
      </c>
      <c r="C40" s="24" t="str">
        <f>VLOOKUP(B40,'Evidenční listina'!A:G,2,0)</f>
        <v>Kučera Roman</v>
      </c>
      <c r="D40" s="69" t="str">
        <f>IF(VLOOKUP(B40,'Evidenční listina'!A:G,4,0)=0,"",VLOOKUP(B40,'Evidenční listina'!A:G,4,0))</f>
        <v/>
      </c>
      <c r="E40" s="79">
        <f>IFERROR(VLOOKUP($B40,PiVo!$B:$P,14,0),0)</f>
        <v>134</v>
      </c>
      <c r="F40" s="38">
        <f>IFERROR(INDEX(PiVo!$A:$A,MATCH($B40,PiVo!$B:$B,0)),0)</f>
        <v>6</v>
      </c>
      <c r="G40" s="72">
        <f>IFERROR(VLOOKUP($B40,PuSa!$B:$P,14,0),0)</f>
        <v>127</v>
      </c>
      <c r="H40" s="69">
        <f>IFERROR(INDEX(PuSa!$A:$A,MATCH($B40,PuSa!$B:$B,0)),0)</f>
        <v>10</v>
      </c>
      <c r="I40" s="79">
        <f>IFERROR(VLOOKUP($B40,PuOp!$B:$P,14,0),0)</f>
        <v>0</v>
      </c>
      <c r="J40" s="38">
        <f>IFERROR(INDEX(PuOp!$A:$A,MATCH($B40,PuOp!$B:$B,0)),0)</f>
        <v>0</v>
      </c>
      <c r="K40" s="85">
        <f>E40+G40+I40</f>
        <v>261</v>
      </c>
    </row>
    <row r="41" spans="1:11" ht="15.75" x14ac:dyDescent="0.25">
      <c r="A41" s="92">
        <v>30</v>
      </c>
      <c r="B41" s="93">
        <v>22</v>
      </c>
      <c r="C41" s="94" t="str">
        <f>VLOOKUP(B41,'Evidenční listina'!A:G,2,0)</f>
        <v>Čermáková Michaela</v>
      </c>
      <c r="D41" s="95" t="str">
        <f>IF(VLOOKUP(B41,'Evidenční listina'!A:G,4,0)=0,"",VLOOKUP(B41,'Evidenční listina'!A:G,4,0))</f>
        <v/>
      </c>
      <c r="E41" s="96">
        <f>IFERROR(VLOOKUP($B41,PiVo!$B:$P,14,0),0)</f>
        <v>98</v>
      </c>
      <c r="F41" s="97">
        <f>IFERROR(INDEX(PiVo!$A:$A,MATCH($B41,PiVo!$B:$B,0)),0)</f>
        <v>29</v>
      </c>
      <c r="G41" s="98">
        <f>IFERROR(VLOOKUP($B41,PuSa!$B:$P,14,0),0)</f>
        <v>98</v>
      </c>
      <c r="H41" s="95">
        <f>IFERROR(INDEX(PuSa!$A:$A,MATCH($B41,PuSa!$B:$B,0)),0)</f>
        <v>32</v>
      </c>
      <c r="I41" s="96">
        <f>IFERROR(VLOOKUP($B41,PuOp!$B:$P,14,0),0)</f>
        <v>55</v>
      </c>
      <c r="J41" s="97">
        <f>IFERROR(INDEX(PuOp!$A:$A,MATCH($B41,PuOp!$B:$B,0)),0)</f>
        <v>34</v>
      </c>
      <c r="K41" s="99">
        <f>E41+G41+I41</f>
        <v>251</v>
      </c>
    </row>
    <row r="42" spans="1:11" ht="15.75" x14ac:dyDescent="0.25">
      <c r="A42" s="37">
        <v>31</v>
      </c>
      <c r="B42" s="23">
        <v>29</v>
      </c>
      <c r="C42" s="24" t="str">
        <f>VLOOKUP(B42,'Evidenční listina'!A:G,2,0)</f>
        <v>Přibyl Petr</v>
      </c>
      <c r="D42" s="69" t="str">
        <f>IF(VLOOKUP(B42,'Evidenční listina'!A:G,4,0)=0,"",VLOOKUP(B42,'Evidenční listina'!A:G,4,0))</f>
        <v/>
      </c>
      <c r="E42" s="79">
        <f>IFERROR(VLOOKUP($B42,PiVo!$B:$P,14,0),0)</f>
        <v>113</v>
      </c>
      <c r="F42" s="38">
        <f>IFERROR(INDEX(PiVo!$A:$A,MATCH($B42,PiVo!$B:$B,0)),0)</f>
        <v>20</v>
      </c>
      <c r="G42" s="72">
        <f>IFERROR(VLOOKUP($B42,PuSa!$B:$P,14,0),0)</f>
        <v>125</v>
      </c>
      <c r="H42" s="69">
        <f>IFERROR(INDEX(PuSa!$A:$A,MATCH($B42,PuSa!$B:$B,0)),0)</f>
        <v>13</v>
      </c>
      <c r="I42" s="79">
        <f>IFERROR(VLOOKUP($B42,PuOp!$B:$P,14,0),0)</f>
        <v>0</v>
      </c>
      <c r="J42" s="38">
        <f>IFERROR(INDEX(PuOp!$A:$A,MATCH($B42,PuOp!$B:$B,0)),0)</f>
        <v>0</v>
      </c>
      <c r="K42" s="85">
        <f>E42+G42+I42</f>
        <v>238</v>
      </c>
    </row>
    <row r="43" spans="1:11" ht="15.75" x14ac:dyDescent="0.25">
      <c r="A43" s="92">
        <v>32</v>
      </c>
      <c r="B43" s="93">
        <v>20</v>
      </c>
      <c r="C43" s="94" t="str">
        <f>VLOOKUP(B43,'Evidenční listina'!A:G,2,0)</f>
        <v>Schupler Martin</v>
      </c>
      <c r="D43" s="95" t="str">
        <f>IF(VLOOKUP(B43,'Evidenční listina'!A:G,4,0)=0,"",VLOOKUP(B43,'Evidenční listina'!A:G,4,0))</f>
        <v/>
      </c>
      <c r="E43" s="96">
        <f>IFERROR(VLOOKUP($B43,PiVo!$B:$P,14,0),0)</f>
        <v>52</v>
      </c>
      <c r="F43" s="97">
        <f>IFERROR(INDEX(PiVo!$A:$A,MATCH($B43,PiVo!$B:$B,0)),0)</f>
        <v>38</v>
      </c>
      <c r="G43" s="98">
        <f>IFERROR(VLOOKUP($B43,PuSa!$B:$P,14,0),0)</f>
        <v>79</v>
      </c>
      <c r="H43" s="95">
        <f>IFERROR(INDEX(PuSa!$A:$A,MATCH($B43,PuSa!$B:$B,0)),0)</f>
        <v>37</v>
      </c>
      <c r="I43" s="96">
        <f>IFERROR(VLOOKUP($B43,PuOp!$B:$P,14,0),0)</f>
        <v>106</v>
      </c>
      <c r="J43" s="97">
        <f>IFERROR(INDEX(PuOp!$A:$A,MATCH($B43,PuOp!$B:$B,0)),0)</f>
        <v>29</v>
      </c>
      <c r="K43" s="99">
        <f>E43+G43+I43</f>
        <v>237</v>
      </c>
    </row>
    <row r="44" spans="1:11" ht="15.75" x14ac:dyDescent="0.25">
      <c r="A44" s="37">
        <v>33</v>
      </c>
      <c r="B44" s="23">
        <v>24</v>
      </c>
      <c r="C44" s="24" t="str">
        <f>VLOOKUP(B44,'Evidenční listina'!A:G,2,0)</f>
        <v>Musil Ivo</v>
      </c>
      <c r="D44" s="69" t="str">
        <f>IF(VLOOKUP(B44,'Evidenční listina'!A:G,4,0)=0,"",VLOOKUP(B44,'Evidenční listina'!A:G,4,0))</f>
        <v/>
      </c>
      <c r="E44" s="79">
        <f>IFERROR(VLOOKUP($B44,PiVo!$B:$P,14,0),0)</f>
        <v>115</v>
      </c>
      <c r="F44" s="38">
        <f>IFERROR(INDEX(PiVo!$A:$A,MATCH($B44,PiVo!$B:$B,0)),0)</f>
        <v>18</v>
      </c>
      <c r="G44" s="72">
        <f>IFERROR(VLOOKUP($B44,PuSa!$B:$P,14,0),0)</f>
        <v>121</v>
      </c>
      <c r="H44" s="69">
        <f>IFERROR(INDEX(PuSa!$A:$A,MATCH($B44,PuSa!$B:$B,0)),0)</f>
        <v>20</v>
      </c>
      <c r="I44" s="79">
        <f>IFERROR(VLOOKUP($B44,PuOp!$B:$P,14,0),0)</f>
        <v>0</v>
      </c>
      <c r="J44" s="38">
        <f>IFERROR(INDEX(PuOp!$A:$A,MATCH($B44,PuOp!$B:$B,0)),0)</f>
        <v>0</v>
      </c>
      <c r="K44" s="85">
        <f>E44+G44+I44</f>
        <v>236</v>
      </c>
    </row>
    <row r="45" spans="1:11" ht="15.75" x14ac:dyDescent="0.25">
      <c r="A45" s="92">
        <v>34</v>
      </c>
      <c r="B45" s="93">
        <v>34</v>
      </c>
      <c r="C45" s="94" t="str">
        <f>VLOOKUP(B45,'Evidenční listina'!A:G,2,0)</f>
        <v>Klatovský Pavel</v>
      </c>
      <c r="D45" s="95" t="str">
        <f>IF(VLOOKUP(B45,'Evidenční listina'!A:G,4,0)=0,"",VLOOKUP(B45,'Evidenční listina'!A:G,4,0))</f>
        <v/>
      </c>
      <c r="E45" s="96">
        <f>IFERROR(VLOOKUP($B45,PiVo!$B:$P,14,0),0)</f>
        <v>117</v>
      </c>
      <c r="F45" s="97">
        <f>IFERROR(INDEX(PiVo!$A:$A,MATCH($B45,PiVo!$B:$B,0)),0)</f>
        <v>16</v>
      </c>
      <c r="G45" s="98">
        <f>IFERROR(VLOOKUP($B45,PuSa!$B:$P,14,0),0)</f>
        <v>116</v>
      </c>
      <c r="H45" s="95">
        <f>IFERROR(INDEX(PuSa!$A:$A,MATCH($B45,PuSa!$B:$B,0)),0)</f>
        <v>27</v>
      </c>
      <c r="I45" s="96">
        <f>IFERROR(VLOOKUP($B45,PuOp!$B:$P,14,0),0)</f>
        <v>0</v>
      </c>
      <c r="J45" s="97">
        <f>IFERROR(INDEX(PuOp!$A:$A,MATCH($B45,PuOp!$B:$B,0)),0)</f>
        <v>0</v>
      </c>
      <c r="K45" s="99">
        <f>E45+G45+I45</f>
        <v>233</v>
      </c>
    </row>
    <row r="46" spans="1:11" ht="15.75" x14ac:dyDescent="0.25">
      <c r="A46" s="37">
        <v>35</v>
      </c>
      <c r="B46" s="23">
        <v>25</v>
      </c>
      <c r="C46" s="24" t="str">
        <f>VLOOKUP(B46,'Evidenční listina'!A:G,2,0)</f>
        <v>Hořavová Radka</v>
      </c>
      <c r="D46" s="69" t="str">
        <f>IF(VLOOKUP(B46,'Evidenční listina'!A:G,4,0)=0,"",VLOOKUP(B46,'Evidenční listina'!A:G,4,0))</f>
        <v/>
      </c>
      <c r="E46" s="79">
        <f>IFERROR(VLOOKUP($B46,PiVo!$B:$P,14,0),0)</f>
        <v>109</v>
      </c>
      <c r="F46" s="38">
        <f>IFERROR(INDEX(PiVo!$A:$A,MATCH($B46,PiVo!$B:$B,0)),0)</f>
        <v>25</v>
      </c>
      <c r="G46" s="72">
        <f>IFERROR(VLOOKUP($B46,PuSa!$B:$P,14,0),0)</f>
        <v>117</v>
      </c>
      <c r="H46" s="69">
        <f>IFERROR(INDEX(PuSa!$A:$A,MATCH($B46,PuSa!$B:$B,0)),0)</f>
        <v>25</v>
      </c>
      <c r="I46" s="79">
        <f>IFERROR(VLOOKUP($B46,PuOp!$B:$P,14,0),0)</f>
        <v>0</v>
      </c>
      <c r="J46" s="38">
        <f>IFERROR(INDEX(PuOp!$A:$A,MATCH($B46,PuOp!$B:$B,0)),0)</f>
        <v>0</v>
      </c>
      <c r="K46" s="85">
        <f>E46+G46+I46</f>
        <v>226</v>
      </c>
    </row>
    <row r="47" spans="1:11" ht="15.75" x14ac:dyDescent="0.25">
      <c r="A47" s="92">
        <v>36</v>
      </c>
      <c r="B47" s="93">
        <v>37</v>
      </c>
      <c r="C47" s="94" t="str">
        <f>VLOOKUP(B47,'Evidenční listina'!A:G,2,0)</f>
        <v>Čermák Peter</v>
      </c>
      <c r="D47" s="95" t="str">
        <f>IF(VLOOKUP(B47,'Evidenční listina'!A:G,4,0)=0,"",VLOOKUP(B47,'Evidenční listina'!A:G,4,0))</f>
        <v/>
      </c>
      <c r="E47" s="96">
        <f>IFERROR(VLOOKUP($B47,PiVo!$B:$P,14,0),0)</f>
        <v>0</v>
      </c>
      <c r="F47" s="97">
        <f>IFERROR(INDEX(PiVo!$A:$A,MATCH($B47,PiVo!$B:$B,0)),0)</f>
        <v>0</v>
      </c>
      <c r="G47" s="98">
        <f>IFERROR(VLOOKUP($B47,PuSa!$B:$P,14,0),0)</f>
        <v>115</v>
      </c>
      <c r="H47" s="95">
        <f>IFERROR(INDEX(PuSa!$A:$A,MATCH($B47,PuSa!$B:$B,0)),0)</f>
        <v>28</v>
      </c>
      <c r="I47" s="96">
        <f>IFERROR(VLOOKUP($B47,PuOp!$B:$P,14,0),0)</f>
        <v>110</v>
      </c>
      <c r="J47" s="97">
        <f>IFERROR(INDEX(PuOp!$A:$A,MATCH($B47,PuOp!$B:$B,0)),0)</f>
        <v>27</v>
      </c>
      <c r="K47" s="99">
        <f>E47+G47+I47</f>
        <v>225</v>
      </c>
    </row>
    <row r="48" spans="1:11" ht="15.75" x14ac:dyDescent="0.25">
      <c r="A48" s="37">
        <v>37</v>
      </c>
      <c r="B48" s="23">
        <v>35</v>
      </c>
      <c r="C48" s="24" t="str">
        <f>VLOOKUP(B48,'Evidenční listina'!A:G,2,0)</f>
        <v>Matěja Jaroslav</v>
      </c>
      <c r="D48" s="69" t="str">
        <f>IF(VLOOKUP(B48,'Evidenční listina'!A:G,4,0)=0,"",VLOOKUP(B48,'Evidenční listina'!A:G,4,0))</f>
        <v/>
      </c>
      <c r="E48" s="79">
        <f>IFERROR(VLOOKUP($B48,PiVo!$B:$P,14,0),0)</f>
        <v>99</v>
      </c>
      <c r="F48" s="38">
        <f>IFERROR(INDEX(PiVo!$A:$A,MATCH($B48,PiVo!$B:$B,0)),0)</f>
        <v>28</v>
      </c>
      <c r="G48" s="72">
        <f>IFERROR(VLOOKUP($B48,PuSa!$B:$P,14,0),0)</f>
        <v>0</v>
      </c>
      <c r="H48" s="69">
        <f>IFERROR(INDEX(PuSa!$A:$A,MATCH($B48,PuSa!$B:$B,0)),0)</f>
        <v>0</v>
      </c>
      <c r="I48" s="79">
        <f>IFERROR(VLOOKUP($B48,PuOp!$B:$P,14,0),0)</f>
        <v>125</v>
      </c>
      <c r="J48" s="38">
        <f>IFERROR(INDEX(PuOp!$A:$A,MATCH($B48,PuOp!$B:$B,0)),0)</f>
        <v>15</v>
      </c>
      <c r="K48" s="85">
        <f>E48+G48+I48</f>
        <v>224</v>
      </c>
    </row>
    <row r="49" spans="1:11" ht="15.75" x14ac:dyDescent="0.25">
      <c r="A49" s="92">
        <v>38</v>
      </c>
      <c r="B49" s="93">
        <v>3</v>
      </c>
      <c r="C49" s="94" t="str">
        <f>VLOOKUP(B49,'Evidenční listina'!A:G,2,0)</f>
        <v>Cink Libor</v>
      </c>
      <c r="D49" s="95" t="str">
        <f>IF(VLOOKUP(B49,'Evidenční listina'!A:G,4,0)=0,"",VLOOKUP(B49,'Evidenční listina'!A:G,4,0))</f>
        <v/>
      </c>
      <c r="E49" s="96">
        <f>IFERROR(VLOOKUP($B49,PiVo!$B:$P,14,0),0)</f>
        <v>0</v>
      </c>
      <c r="F49" s="97">
        <f>IFERROR(INDEX(PiVo!$A:$A,MATCH($B49,PiVo!$B:$B,0)),0)</f>
        <v>41</v>
      </c>
      <c r="G49" s="98">
        <f>IFERROR(VLOOKUP($B49,PuSa!$B:$P,14,0),0)</f>
        <v>121</v>
      </c>
      <c r="H49" s="95">
        <f>IFERROR(INDEX(PuSa!$A:$A,MATCH($B49,PuSa!$B:$B,0)),0)</f>
        <v>22</v>
      </c>
      <c r="I49" s="96">
        <f>IFERROR(VLOOKUP($B49,PuOp!$B:$P,14,0),0)</f>
        <v>63</v>
      </c>
      <c r="J49" s="97">
        <f>IFERROR(INDEX(PuOp!$A:$A,MATCH($B49,PuOp!$B:$B,0)),0)</f>
        <v>33</v>
      </c>
      <c r="K49" s="99">
        <f>E49+G49+I49</f>
        <v>184</v>
      </c>
    </row>
    <row r="50" spans="1:11" ht="15.75" x14ac:dyDescent="0.25">
      <c r="A50" s="37">
        <v>39</v>
      </c>
      <c r="B50" s="23">
        <v>4</v>
      </c>
      <c r="C50" s="24" t="str">
        <f>VLOOKUP(B50,'Evidenční listina'!A:G,2,0)</f>
        <v>Kříž Jarosav</v>
      </c>
      <c r="D50" s="69" t="str">
        <f>IF(VLOOKUP(B50,'Evidenční listina'!A:G,4,0)=0,"",VLOOKUP(B50,'Evidenční listina'!A:G,4,0))</f>
        <v/>
      </c>
      <c r="E50" s="79">
        <f>IFERROR(VLOOKUP($B50,PiVo!$B:$P,14,0),0)</f>
        <v>111</v>
      </c>
      <c r="F50" s="38">
        <f>IFERROR(INDEX(PiVo!$A:$A,MATCH($B50,PiVo!$B:$B,0)),0)</f>
        <v>21</v>
      </c>
      <c r="G50" s="72">
        <f>IFERROR(VLOOKUP($B50,PuSa!$B:$P,14,0),0)</f>
        <v>0</v>
      </c>
      <c r="H50" s="69">
        <f>IFERROR(INDEX(PuSa!$A:$A,MATCH($B50,PuSa!$B:$B,0)),0)</f>
        <v>0</v>
      </c>
      <c r="I50" s="79">
        <f>IFERROR(VLOOKUP($B50,PuOp!$B:$P,14,0),0)</f>
        <v>0</v>
      </c>
      <c r="J50" s="38">
        <f>IFERROR(INDEX(PuOp!$A:$A,MATCH($B50,PuOp!$B:$B,0)),0)</f>
        <v>0</v>
      </c>
      <c r="K50" s="85">
        <f>E50+G50+I50</f>
        <v>111</v>
      </c>
    </row>
    <row r="51" spans="1:11" ht="15.75" x14ac:dyDescent="0.25">
      <c r="A51" s="92">
        <v>40</v>
      </c>
      <c r="B51" s="93">
        <v>2</v>
      </c>
      <c r="C51" s="94" t="str">
        <f>VLOOKUP(B51,'Evidenční listina'!A:G,2,0)</f>
        <v>Čermáková Silvie</v>
      </c>
      <c r="D51" s="95" t="str">
        <f>IF(VLOOKUP(B51,'Evidenční listina'!A:G,4,0)=0,"",VLOOKUP(B51,'Evidenční listina'!A:G,4,0))</f>
        <v/>
      </c>
      <c r="E51" s="96">
        <f>IFERROR(VLOOKUP($B51,PiVo!$B:$P,14,0),0)</f>
        <v>109</v>
      </c>
      <c r="F51" s="97">
        <f>IFERROR(INDEX(PiVo!$A:$A,MATCH($B51,PiVo!$B:$B,0)),0)</f>
        <v>24</v>
      </c>
      <c r="G51" s="98">
        <f>IFERROR(VLOOKUP($B51,PuSa!$B:$P,14,0),0)</f>
        <v>0</v>
      </c>
      <c r="H51" s="95">
        <f>IFERROR(INDEX(PuSa!$A:$A,MATCH($B51,PuSa!$B:$B,0)),0)</f>
        <v>0</v>
      </c>
      <c r="I51" s="96">
        <f>IFERROR(VLOOKUP($B51,PuOp!$B:$P,14,0),0)</f>
        <v>0</v>
      </c>
      <c r="J51" s="97">
        <f>IFERROR(INDEX(PuOp!$A:$A,MATCH($B51,PuOp!$B:$B,0)),0)</f>
        <v>0</v>
      </c>
      <c r="K51" s="99">
        <f>E51+G51+I51</f>
        <v>109</v>
      </c>
    </row>
    <row r="52" spans="1:11" ht="15.75" x14ac:dyDescent="0.25">
      <c r="A52" s="37">
        <v>41</v>
      </c>
      <c r="B52" s="23">
        <v>1</v>
      </c>
      <c r="C52" s="24" t="str">
        <f>VLOOKUP(B52,'Evidenční listina'!A:G,2,0)</f>
        <v>Müller Tomáš</v>
      </c>
      <c r="D52" s="69" t="str">
        <f>IF(VLOOKUP(B52,'Evidenční listina'!A:G,4,0)=0,"",VLOOKUP(B52,'Evidenční listina'!A:G,4,0))</f>
        <v>x</v>
      </c>
      <c r="E52" s="79">
        <f>IFERROR(VLOOKUP($B52,PiVo!$B:$P,14,0),0)</f>
        <v>0</v>
      </c>
      <c r="F52" s="38">
        <f>IFERROR(INDEX(PiVo!$A:$A,MATCH($B52,PiVo!$B:$B,0)),0)</f>
        <v>0</v>
      </c>
      <c r="G52" s="72">
        <f>IFERROR(VLOOKUP($B52,PuSa!$B:$P,14,0),0)</f>
        <v>0</v>
      </c>
      <c r="H52" s="69">
        <f>IFERROR(INDEX(PuSa!$A:$A,MATCH($B52,PuSa!$B:$B,0)),0)</f>
        <v>0</v>
      </c>
      <c r="I52" s="79">
        <f>IFERROR(VLOOKUP($B52,PuOp!$B:$P,14,0),0)</f>
        <v>104</v>
      </c>
      <c r="J52" s="38">
        <f>IFERROR(INDEX(PuOp!$A:$A,MATCH($B52,PuOp!$B:$B,0)),0)</f>
        <v>30</v>
      </c>
      <c r="K52" s="85">
        <f>E52+G52+I52</f>
        <v>104</v>
      </c>
    </row>
    <row r="53" spans="1:11" ht="15.75" x14ac:dyDescent="0.25">
      <c r="A53" s="92">
        <v>42</v>
      </c>
      <c r="B53" s="93">
        <v>11</v>
      </c>
      <c r="C53" s="94" t="str">
        <f>VLOOKUP(B53,'Evidenční listina'!A:G,2,0)</f>
        <v>Kabourek Miloš</v>
      </c>
      <c r="D53" s="95" t="str">
        <f>IF(VLOOKUP(B53,'Evidenční listina'!A:G,4,0)=0,"",VLOOKUP(B53,'Evidenční listina'!A:G,4,0))</f>
        <v/>
      </c>
      <c r="E53" s="96">
        <f>IFERROR(VLOOKUP($B53,PiVo!$B:$P,14,0),0)</f>
        <v>52</v>
      </c>
      <c r="F53" s="97">
        <f>IFERROR(INDEX(PiVo!$A:$A,MATCH($B53,PiVo!$B:$B,0)),0)</f>
        <v>37</v>
      </c>
      <c r="G53" s="98">
        <f>IFERROR(VLOOKUP($B53,PuSa!$B:$P,14,0),0)</f>
        <v>29</v>
      </c>
      <c r="H53" s="95">
        <f>IFERROR(INDEX(PuSa!$A:$A,MATCH($B53,PuSa!$B:$B,0)),0)</f>
        <v>38</v>
      </c>
      <c r="I53" s="96">
        <f>IFERROR(VLOOKUP($B53,PuOp!$B:$P,14,0),0)</f>
        <v>0</v>
      </c>
      <c r="J53" s="97">
        <f>IFERROR(INDEX(PuOp!$A:$A,MATCH($B53,PuOp!$B:$B,0)),0)</f>
        <v>0</v>
      </c>
      <c r="K53" s="99">
        <f>E53+G53+I53</f>
        <v>81</v>
      </c>
    </row>
    <row r="54" spans="1:11" ht="16.5" thickBot="1" x14ac:dyDescent="0.3">
      <c r="A54" s="39">
        <v>43</v>
      </c>
      <c r="B54" s="40">
        <v>9</v>
      </c>
      <c r="C54" s="41" t="str">
        <f>VLOOKUP(B54,'Evidenční listina'!A:G,2,0)</f>
        <v>Bastl Tomáš</v>
      </c>
      <c r="D54" s="70" t="str">
        <f>IF(VLOOKUP(B54,'Evidenční listina'!A:G,4,0)=0,"",VLOOKUP(B54,'Evidenční listina'!A:G,4,0))</f>
        <v>x</v>
      </c>
      <c r="E54" s="81">
        <f>IFERROR(VLOOKUP($B54,PiVo!$B:$P,14,0),0)</f>
        <v>1</v>
      </c>
      <c r="F54" s="42">
        <f>IFERROR(INDEX(PiVo!$A:$A,MATCH($B54,PiVo!$B:$B,0)),0)</f>
        <v>40</v>
      </c>
      <c r="G54" s="73">
        <f>IFERROR(VLOOKUP($B54,PuSa!$B:$P,14,0),0)</f>
        <v>17</v>
      </c>
      <c r="H54" s="70">
        <f>IFERROR(INDEX(PuSa!$A:$A,MATCH($B54,PuSa!$B:$B,0)),0)</f>
        <v>39</v>
      </c>
      <c r="I54" s="81">
        <f>IFERROR(VLOOKUP($B54,PuOp!$B:$P,14,0),0)</f>
        <v>10</v>
      </c>
      <c r="J54" s="42">
        <f>IFERROR(INDEX(PuOp!$A:$A,MATCH($B54,PuOp!$B:$B,0)),0)</f>
        <v>35</v>
      </c>
      <c r="K54" s="87">
        <f>E54+G54+I54</f>
        <v>28</v>
      </c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</sheetData>
  <autoFilter ref="B11:K74">
    <sortState ref="B11:K73">
      <sortCondition descending="1" ref="K10:K73"/>
    </sortState>
  </autoFilter>
  <mergeCells count="20">
    <mergeCell ref="D3:F3"/>
    <mergeCell ref="D4:F4"/>
    <mergeCell ref="D5:F5"/>
    <mergeCell ref="D6:F6"/>
    <mergeCell ref="A4:C4"/>
    <mergeCell ref="A3:C3"/>
    <mergeCell ref="A5:C5"/>
    <mergeCell ref="A6:C6"/>
    <mergeCell ref="A1:K1"/>
    <mergeCell ref="A2:K2"/>
    <mergeCell ref="E10:F10"/>
    <mergeCell ref="G10:H10"/>
    <mergeCell ref="I10:J10"/>
    <mergeCell ref="D7:F7"/>
    <mergeCell ref="D8:F8"/>
    <mergeCell ref="A7:C7"/>
    <mergeCell ref="A8:C8"/>
    <mergeCell ref="D10:D11"/>
    <mergeCell ref="C10:C11"/>
    <mergeCell ref="A10:A1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Evidenční listina</vt:lpstr>
      <vt:lpstr>PiVo</vt:lpstr>
      <vt:lpstr>PuSa</vt:lpstr>
      <vt:lpstr>PuOp</vt:lpstr>
      <vt:lpstr>Celkové pořadí</vt:lpstr>
      <vt:lpstr>'Celkové pořadí'!Print_Area</vt:lpstr>
      <vt:lpstr>PiVo!Print_Area</vt:lpstr>
      <vt:lpstr>PuOp!Print_Area</vt:lpstr>
      <vt:lpstr>PuSa!Print_Area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</dc:creator>
  <cp:lastModifiedBy>Silvie</cp:lastModifiedBy>
  <cp:lastPrinted>2023-09-09T13:04:44Z</cp:lastPrinted>
  <dcterms:created xsi:type="dcterms:W3CDTF">2023-09-03T10:03:00Z</dcterms:created>
  <dcterms:modified xsi:type="dcterms:W3CDTF">2023-09-09T13:09:13Z</dcterms:modified>
</cp:coreProperties>
</file>